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0\19_ноябрь_2020\Совет_19_11_2020\44_исп_бюджета_за_2019\"/>
    </mc:Choice>
  </mc:AlternateContent>
  <bookViews>
    <workbookView xWindow="0" yWindow="0" windowWidth="28575" windowHeight="13050"/>
  </bookViews>
  <sheets>
    <sheet name="расходы " sheetId="1" r:id="rId1"/>
  </sheets>
  <definedNames>
    <definedName name="_xlnm._FilterDatabase" localSheetId="0" hidden="1">'расходы '!$E$8:$H$162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1" i="1" s="1"/>
  <c r="J92" i="1"/>
  <c r="K95" i="1"/>
  <c r="K93" i="1"/>
  <c r="K91" i="1"/>
  <c r="K89" i="1"/>
  <c r="K87" i="1"/>
  <c r="K83" i="1"/>
  <c r="K80" i="1"/>
  <c r="K79" i="1"/>
  <c r="K77" i="1"/>
  <c r="K74" i="1"/>
  <c r="K70" i="1"/>
  <c r="K68" i="1"/>
  <c r="K64" i="1"/>
  <c r="K62" i="1"/>
  <c r="K60" i="1"/>
  <c r="K58" i="1"/>
  <c r="K57" i="1"/>
  <c r="K56" i="1"/>
  <c r="K54" i="1"/>
  <c r="K52" i="1"/>
  <c r="K50" i="1"/>
  <c r="K48" i="1"/>
  <c r="K45" i="1"/>
  <c r="K42" i="1"/>
  <c r="K41" i="1"/>
  <c r="K39" i="1"/>
  <c r="K38" i="1"/>
  <c r="K37" i="1"/>
  <c r="K32" i="1"/>
  <c r="K30" i="1"/>
  <c r="K27" i="1"/>
  <c r="K26" i="1"/>
  <c r="K24" i="1"/>
  <c r="K22" i="1"/>
  <c r="K19" i="1"/>
  <c r="K14" i="1"/>
  <c r="K13" i="1"/>
  <c r="K99" i="1"/>
  <c r="K97" i="1"/>
  <c r="K101" i="1"/>
  <c r="K103" i="1"/>
  <c r="K105" i="1"/>
  <c r="K107" i="1"/>
  <c r="K111" i="1"/>
  <c r="K133" i="1"/>
  <c r="K130" i="1"/>
  <c r="K128" i="1"/>
  <c r="K126" i="1"/>
  <c r="K124" i="1"/>
  <c r="K120" i="1"/>
  <c r="K118" i="1"/>
  <c r="K115" i="1"/>
  <c r="K135" i="1"/>
  <c r="K134" i="1"/>
  <c r="K139" i="1"/>
  <c r="K141" i="1"/>
  <c r="K144" i="1"/>
  <c r="K148" i="1"/>
  <c r="K146" i="1"/>
  <c r="K151" i="1"/>
  <c r="K157" i="1"/>
  <c r="K156" i="1"/>
  <c r="K155" i="1"/>
  <c r="K161" i="1"/>
  <c r="J25" i="1"/>
  <c r="I25" i="1"/>
  <c r="J29" i="1"/>
  <c r="I29" i="1"/>
  <c r="I53" i="1"/>
  <c r="J53" i="1"/>
  <c r="J47" i="1"/>
  <c r="J49" i="1"/>
  <c r="I47" i="1"/>
  <c r="I49" i="1"/>
  <c r="J63" i="1"/>
  <c r="I63" i="1"/>
  <c r="J76" i="1"/>
  <c r="I76" i="1"/>
  <c r="J90" i="1"/>
  <c r="I90" i="1"/>
  <c r="I92" i="1"/>
  <c r="J94" i="1"/>
  <c r="I94" i="1"/>
  <c r="K47" i="1" l="1"/>
  <c r="K94" i="1"/>
  <c r="K90" i="1"/>
  <c r="K63" i="1"/>
  <c r="K29" i="1"/>
  <c r="K92" i="1"/>
  <c r="K53" i="1"/>
  <c r="J10" i="1"/>
  <c r="K76" i="1"/>
  <c r="K49" i="1"/>
  <c r="K25" i="1"/>
  <c r="J86" i="1"/>
  <c r="I86" i="1"/>
  <c r="K86" i="1" l="1"/>
  <c r="J9" i="1"/>
  <c r="J98" i="1"/>
  <c r="I98" i="1"/>
  <c r="J106" i="1"/>
  <c r="I106" i="1"/>
  <c r="J143" i="1"/>
  <c r="I143" i="1"/>
  <c r="K98" i="1" l="1"/>
  <c r="K143" i="1"/>
  <c r="K106" i="1"/>
  <c r="I12" i="1"/>
  <c r="K12" i="1" s="1"/>
  <c r="J73" i="1" l="1"/>
  <c r="J69" i="1"/>
  <c r="I69" i="1"/>
  <c r="J44" i="1"/>
  <c r="J160" i="1"/>
  <c r="J67" i="1"/>
  <c r="I67" i="1"/>
  <c r="J147" i="1"/>
  <c r="I147" i="1"/>
  <c r="J145" i="1"/>
  <c r="J140" i="1"/>
  <c r="I140" i="1"/>
  <c r="J138" i="1"/>
  <c r="J132" i="1"/>
  <c r="I132" i="1"/>
  <c r="I131" i="1" s="1"/>
  <c r="J129" i="1"/>
  <c r="I129" i="1"/>
  <c r="J127" i="1"/>
  <c r="I127" i="1"/>
  <c r="J125" i="1"/>
  <c r="I125" i="1"/>
  <c r="J123" i="1"/>
  <c r="I123" i="1"/>
  <c r="J119" i="1"/>
  <c r="I119" i="1"/>
  <c r="J114" i="1"/>
  <c r="I114" i="1"/>
  <c r="I113" i="1" s="1"/>
  <c r="J104" i="1"/>
  <c r="I104" i="1"/>
  <c r="J102" i="1"/>
  <c r="I102" i="1"/>
  <c r="J100" i="1"/>
  <c r="I100" i="1"/>
  <c r="J96" i="1"/>
  <c r="I96" i="1"/>
  <c r="J88" i="1"/>
  <c r="I88" i="1"/>
  <c r="J82" i="1"/>
  <c r="I73" i="1"/>
  <c r="I72" i="1" s="1"/>
  <c r="J61" i="1"/>
  <c r="I61" i="1"/>
  <c r="J59" i="1"/>
  <c r="I59" i="1"/>
  <c r="J55" i="1"/>
  <c r="I55" i="1"/>
  <c r="J51" i="1"/>
  <c r="I44" i="1"/>
  <c r="I43" i="1" s="1"/>
  <c r="J40" i="1"/>
  <c r="I40" i="1"/>
  <c r="J36" i="1"/>
  <c r="J23" i="1"/>
  <c r="I23" i="1"/>
  <c r="J21" i="1"/>
  <c r="J18" i="1"/>
  <c r="I160" i="1"/>
  <c r="J154" i="1"/>
  <c r="I154" i="1"/>
  <c r="I153" i="1" s="1"/>
  <c r="J150" i="1"/>
  <c r="I145" i="1"/>
  <c r="I138" i="1"/>
  <c r="J117" i="1"/>
  <c r="I117" i="1"/>
  <c r="J110" i="1"/>
  <c r="I82" i="1"/>
  <c r="I81" i="1" s="1"/>
  <c r="J78" i="1"/>
  <c r="I51" i="1"/>
  <c r="I36" i="1"/>
  <c r="J31" i="1"/>
  <c r="I21" i="1"/>
  <c r="I18" i="1"/>
  <c r="I150" i="1"/>
  <c r="I149" i="1" s="1"/>
  <c r="I110" i="1"/>
  <c r="I109" i="1" s="1"/>
  <c r="I108" i="1" s="1"/>
  <c r="I78" i="1"/>
  <c r="I75" i="1" s="1"/>
  <c r="I31" i="1"/>
  <c r="I28" i="1" s="1"/>
  <c r="K36" i="1" l="1"/>
  <c r="K59" i="1"/>
  <c r="K96" i="1"/>
  <c r="K102" i="1"/>
  <c r="K123" i="1"/>
  <c r="K127" i="1"/>
  <c r="K132" i="1"/>
  <c r="K67" i="1"/>
  <c r="K69" i="1"/>
  <c r="K154" i="1"/>
  <c r="K40" i="1"/>
  <c r="K55" i="1"/>
  <c r="K61" i="1"/>
  <c r="K88" i="1"/>
  <c r="K100" i="1"/>
  <c r="K104" i="1"/>
  <c r="K119" i="1"/>
  <c r="K125" i="1"/>
  <c r="K129" i="1"/>
  <c r="K147" i="1"/>
  <c r="J43" i="1"/>
  <c r="K43" i="1" s="1"/>
  <c r="K44" i="1"/>
  <c r="K18" i="1"/>
  <c r="J113" i="1"/>
  <c r="K113" i="1" s="1"/>
  <c r="K114" i="1"/>
  <c r="J142" i="1"/>
  <c r="K145" i="1"/>
  <c r="J109" i="1"/>
  <c r="K109" i="1" s="1"/>
  <c r="K110" i="1"/>
  <c r="K23" i="1"/>
  <c r="K140" i="1"/>
  <c r="J149" i="1"/>
  <c r="K149" i="1" s="1"/>
  <c r="K150" i="1"/>
  <c r="K51" i="1"/>
  <c r="K117" i="1"/>
  <c r="K21" i="1"/>
  <c r="K138" i="1"/>
  <c r="J159" i="1"/>
  <c r="K160" i="1"/>
  <c r="J28" i="1"/>
  <c r="K28" i="1" s="1"/>
  <c r="K31" i="1"/>
  <c r="J72" i="1"/>
  <c r="K72" i="1" s="1"/>
  <c r="K73" i="1"/>
  <c r="J75" i="1"/>
  <c r="K75" i="1" s="1"/>
  <c r="K78" i="1"/>
  <c r="J81" i="1"/>
  <c r="K81" i="1" s="1"/>
  <c r="K82" i="1"/>
  <c r="J17" i="1"/>
  <c r="I35" i="1"/>
  <c r="J35" i="1"/>
  <c r="I46" i="1"/>
  <c r="J46" i="1"/>
  <c r="I85" i="1"/>
  <c r="I84" i="1" s="1"/>
  <c r="J85" i="1"/>
  <c r="J122" i="1"/>
  <c r="I142" i="1"/>
  <c r="J116" i="1"/>
  <c r="I116" i="1"/>
  <c r="I112" i="1" s="1"/>
  <c r="I122" i="1"/>
  <c r="I121" i="1" s="1"/>
  <c r="I159" i="1"/>
  <c r="I158" i="1" s="1"/>
  <c r="J66" i="1"/>
  <c r="I17" i="1"/>
  <c r="J20" i="1"/>
  <c r="I20" i="1"/>
  <c r="I137" i="1"/>
  <c r="J131" i="1"/>
  <c r="K131" i="1" s="1"/>
  <c r="I66" i="1"/>
  <c r="I65" i="1" s="1"/>
  <c r="J153" i="1"/>
  <c r="I71" i="1"/>
  <c r="I152" i="1"/>
  <c r="J137" i="1"/>
  <c r="K137" i="1" l="1"/>
  <c r="J108" i="1"/>
  <c r="K108" i="1" s="1"/>
  <c r="I34" i="1"/>
  <c r="K46" i="1"/>
  <c r="K17" i="1"/>
  <c r="J152" i="1"/>
  <c r="K152" i="1" s="1"/>
  <c r="K153" i="1"/>
  <c r="K20" i="1"/>
  <c r="K122" i="1"/>
  <c r="K85" i="1"/>
  <c r="K35" i="1"/>
  <c r="J158" i="1"/>
  <c r="K158" i="1" s="1"/>
  <c r="K159" i="1"/>
  <c r="K142" i="1"/>
  <c r="J65" i="1"/>
  <c r="K65" i="1" s="1"/>
  <c r="K66" i="1"/>
  <c r="J71" i="1"/>
  <c r="K71" i="1" s="1"/>
  <c r="J112" i="1"/>
  <c r="K112" i="1" s="1"/>
  <c r="K116" i="1"/>
  <c r="J16" i="1"/>
  <c r="I136" i="1"/>
  <c r="I16" i="1"/>
  <c r="I15" i="1" s="1"/>
  <c r="J121" i="1"/>
  <c r="K121" i="1" s="1"/>
  <c r="J34" i="1"/>
  <c r="J136" i="1"/>
  <c r="K136" i="1" s="1"/>
  <c r="J84" i="1"/>
  <c r="K84" i="1" s="1"/>
  <c r="K34" i="1" l="1"/>
  <c r="K16" i="1"/>
  <c r="J15" i="1"/>
  <c r="K15" i="1" s="1"/>
  <c r="I33" i="1"/>
  <c r="J33" i="1"/>
  <c r="K33" i="1" l="1"/>
  <c r="J162" i="1"/>
  <c r="I11" i="1"/>
  <c r="K11" i="1" s="1"/>
  <c r="I10" i="1" l="1"/>
  <c r="K10" i="1" s="1"/>
  <c r="I9" i="1" l="1"/>
  <c r="K9" i="1" l="1"/>
  <c r="I162" i="1"/>
  <c r="K162" i="1" s="1"/>
</calcChain>
</file>

<file path=xl/sharedStrings.xml><?xml version="1.0" encoding="utf-8"?>
<sst xmlns="http://schemas.openxmlformats.org/spreadsheetml/2006/main" count="551" uniqueCount="301">
  <si>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</si>
  <si>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</si>
  <si>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</si>
  <si>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</si>
  <si>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</si>
  <si>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</si>
  <si>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</si>
  <si>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</si>
  <si>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</si>
  <si>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</si>
  <si>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</si>
  <si>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</si>
  <si>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</si>
  <si>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</si>
  <si>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</si>
  <si>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</si>
  <si>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</si>
  <si>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</si>
  <si>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</si>
  <si>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</si>
  <si>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</si>
  <si>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</si>
  <si>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</si>
  <si>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</si>
  <si>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</si>
  <si>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</si>
  <si>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</si>
  <si>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</si>
  <si>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</si>
  <si>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</si>
  <si>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</si>
  <si>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</si>
  <si>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</si>
  <si>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</si>
  <si>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</si>
  <si>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</si>
  <si>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</si>
  <si>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</si>
  <si>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</si>
  <si>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</si>
  <si>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</si>
  <si>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</si>
  <si>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</si>
  <si>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</si>
  <si>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</si>
  <si>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</si>
  <si>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</si>
  <si>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</si>
  <si>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</si>
  <si>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</si>
  <si>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</si>
  <si>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</si>
  <si>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</si>
  <si>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</si>
  <si>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</si>
  <si>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</si>
  <si>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</si>
  <si>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</si>
  <si>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</si>
  <si>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</si>
  <si>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</si>
  <si>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</si>
  <si>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</si>
  <si>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</si>
  <si>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</si>
  <si>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</si>
  <si>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</si>
  <si>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</si>
  <si>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</si>
  <si>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</si>
  <si>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</si>
  <si>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</si>
  <si>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</si>
  <si>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</si>
  <si>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</si>
  <si>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</si>
  <si>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</si>
  <si>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</si>
  <si>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</si>
  <si>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</si>
  <si>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</si>
  <si>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</si>
  <si>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</si>
  <si>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</si>
  <si>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</si>
  <si>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</si>
  <si>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</si>
  <si>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</si>
  <si>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</si>
  <si>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</si>
  <si>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</si>
  <si>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</si>
  <si>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</si>
  <si>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</si>
  <si>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</si>
  <si>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</si>
  <si>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</si>
  <si>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</si>
  <si>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</si>
  <si>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</si>
  <si>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</si>
  <si>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</si>
  <si>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</si>
  <si>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</si>
  <si>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</si>
  <si>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</si>
  <si>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</si>
  <si>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</si>
  <si>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</si>
  <si>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</si>
  <si>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</si>
  <si>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</si>
  <si>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</si>
  <si>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</si>
  <si>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</si>
  <si>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</si>
  <si>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</si>
  <si>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</si>
  <si>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</si>
  <si>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</si>
  <si>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</si>
  <si>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</si>
  <si>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</si>
  <si>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</si>
  <si>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</si>
  <si>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</si>
  <si>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</si>
  <si>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</si>
  <si>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</si>
  <si>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</si>
  <si>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</si>
  <si>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</si>
  <si>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</si>
  <si>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</si>
  <si>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</si>
  <si>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</si>
  <si>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</si>
  <si>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</si>
  <si>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</si>
  <si>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</si>
  <si>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</si>
  <si>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</si>
  <si>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</si>
  <si>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</si>
  <si>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</si>
  <si>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</si>
  <si>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</si>
  <si>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</si>
  <si>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</si>
  <si>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</si>
  <si>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</si>
  <si>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</si>
  <si>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</si>
  <si>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</si>
  <si>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</si>
  <si>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</si>
  <si>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</si>
  <si>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</si>
  <si>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</si>
  <si>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</si>
  <si>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</si>
  <si>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</si>
  <si>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</si>
  <si>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</si>
  <si>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</si>
  <si>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</si>
  <si>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</si>
  <si>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</si>
  <si>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</si>
  <si>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</si>
  <si>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</si>
  <si>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</si>
  <si>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</si>
  <si>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</si>
  <si>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</si>
  <si>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</si>
  <si>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</si>
  <si>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</si>
  <si>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</si>
  <si>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</si>
  <si>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</si>
  <si>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</si>
  <si>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</si>
  <si>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</si>
  <si>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</si>
  <si>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</si>
  <si>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</si>
  <si>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</si>
  <si>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</si>
  <si>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</si>
  <si>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</si>
  <si>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</si>
  <si>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</si>
  <si>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</si>
  <si>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</si>
  <si>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</si>
  <si>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</si>
  <si>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</si>
  <si>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</si>
  <si>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</si>
  <si>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</si>
  <si>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</si>
  <si>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</si>
  <si>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Муниципальная программа "Формирование комфортной городской среды"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</si>
  <si>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</si>
  <si>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</si>
  <si>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</si>
  <si>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</si>
  <si>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</si>
  <si>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</si>
  <si>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</si>
  <si>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</si>
  <si>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</si>
  <si>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</si>
  <si>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</si>
  <si>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</si>
  <si>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</si>
  <si>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0200000160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</si>
  <si>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</si>
  <si>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</si>
  <si>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</si>
  <si>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</si>
  <si>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</si>
  <si>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</si>
  <si>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</si>
  <si>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</si>
  <si>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</si>
  <si>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</si>
  <si>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</si>
  <si>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</si>
  <si>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</si>
  <si>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</si>
  <si>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</si>
  <si>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0920000440</t>
  </si>
  <si>
    <t>Пенсионное обеспечение</t>
  </si>
  <si>
    <t>8.3.</t>
  </si>
  <si>
    <t>Другие вопросы в области социальной политики</t>
  </si>
  <si>
    <t>8.3.1.</t>
  </si>
  <si>
    <t>8.3.1.1.</t>
  </si>
  <si>
    <t>Муниципальная программа "Проведение работ по военно-патриотическому воспитанию граждан"</t>
  </si>
  <si>
    <t>0500000190</t>
  </si>
  <si>
    <t>6.1.3.</t>
  </si>
  <si>
    <t>6.1.3.1.</t>
  </si>
  <si>
    <t>Муниципальная программа "Содействие развитию малого бизнеса на территории муниципального образования"</t>
  </si>
  <si>
    <t>0400000120</t>
  </si>
  <si>
    <t>4.1.9.</t>
  </si>
  <si>
    <t>4.1.9.1.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</si>
  <si>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</si>
  <si>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</si>
  <si>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</si>
  <si>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I.</t>
  </si>
  <si>
    <t>Код вида расхо-дов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</si>
  <si>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пенсии за выслугу лет в соответствии с законом Санкт-Петербурга
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</si>
  <si>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доплаты к пенсии в соответствии с  законом Санкт-Петербурга</t>
  </si>
  <si>
    <t xml:space="preserve">Закупка товаров, работ и услуг для обеспечения государственных (муниципальных) нужд
</t>
  </si>
  <si>
    <t>Оплата членских взносов в Совет муниципальных образований
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</si>
  <si>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
Санкт-Петербурга</t>
  </si>
  <si>
    <t>II.</t>
  </si>
  <si>
    <t>1.3.6.</t>
  </si>
  <si>
    <t>1.3.6.1.</t>
  </si>
  <si>
    <t>7.2.1.3.</t>
  </si>
  <si>
    <t>9.1.1.3.</t>
  </si>
  <si>
    <t>% исполнения</t>
  </si>
  <si>
    <t>Показатели расходов бюджета муниципального образования город Петергоф</t>
  </si>
  <si>
    <t>Утвержденный план на 2018 год</t>
  </si>
  <si>
    <t>Исполнено на отчетную дату</t>
  </si>
  <si>
    <t xml:space="preserve">за 2019 год по ведомственной структуре расходов </t>
  </si>
  <si>
    <t>ИЗБИРАТЕЛЬНАЯ КОМИССИЯ МУНИЦИПАЛЬНОГО ОБРАЗОВАНИЯ ГОРОД ПЕТЕРГОФ</t>
  </si>
  <si>
    <t>Обеспечение проведения выборов и референдумов</t>
  </si>
  <si>
    <t>Расходы по организационному и материально-техническому обеспечению подготовки и проведению муниципальных выборов</t>
  </si>
  <si>
    <t xml:space="preserve">Закупка товаров, работ и услуг для обеспечения
государственных (муниципальных) нужд
</t>
  </si>
  <si>
    <t>0107</t>
  </si>
  <si>
    <t>0020000009</t>
  </si>
  <si>
    <t>8.2.3.</t>
  </si>
  <si>
    <t>8.2.3.1.</t>
  </si>
  <si>
    <t>Расходы на оплату кредиторской задолженности прошлых лет</t>
  </si>
  <si>
    <t>Расходы на оплату прочих мероприятий в рамках осуществления благоустройства территории муниципального образования</t>
  </si>
  <si>
    <t>4.1.10.</t>
  </si>
  <si>
    <t>4.1.10.1.</t>
  </si>
  <si>
    <t>4.1.11.</t>
  </si>
  <si>
    <t>4.1.11.1.</t>
  </si>
  <si>
    <t>6000000160</t>
  </si>
  <si>
    <t>1000000050</t>
  </si>
  <si>
    <t>3.2.2.</t>
  </si>
  <si>
    <t>3.2.2.1.</t>
  </si>
  <si>
    <t>3.2.2.2.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</si>
  <si>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</si>
  <si>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7950000530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</si>
  <si>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</si>
  <si>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</si>
  <si>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0100000520</t>
  </si>
  <si>
    <t>0920000070</t>
  </si>
  <si>
    <t>III.</t>
  </si>
  <si>
    <t>1.3.5.2.</t>
  </si>
  <si>
    <t>1.3.5.3.</t>
  </si>
  <si>
    <t>1.3.7.</t>
  </si>
  <si>
    <t>1.3.7.1.</t>
  </si>
  <si>
    <t>1.3.8.</t>
  </si>
  <si>
    <t>1.3.8.1.</t>
  </si>
  <si>
    <t>Приложение №2 к  решению МС МО г.Петергоф</t>
  </si>
  <si>
    <t>от 19.11.2020 года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</si>
</sst>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right" vertical="justify"/>
    </xf>
    <xf numFmtId="0" fontId="8" fillId="0" borderId="1" xfId="0" applyFont="1" applyBorder="1" applyAlignment="1">
      <alignment horizontal="right" vertical="justify" wrapText="1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0" borderId="0" xfId="0" applyFont="1"/>
    <xf numFmtId="0" fontId="12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0" xfId="0" applyFont="1"/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/>
    </xf>
    <xf numFmtId="0" fontId="18" fillId="0" borderId="1" xfId="0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8" fillId="0" borderId="0" xfId="0" applyFont="1"/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5" fillId="0" borderId="0" xfId="0" applyFont="1" applyAlignment="1">
      <alignment wrapText="1" shrinkToFi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/>
    <xf numFmtId="164" fontId="21" fillId="0" borderId="1" xfId="0" applyNumberFormat="1" applyFont="1" applyBorder="1" applyAlignment="1">
      <alignment horizontal="right"/>
    </xf>
    <xf numFmtId="0" fontId="1" fillId="0" borderId="0" xfId="0" applyFont="1"/>
    <xf numFmtId="0" fontId="8" fillId="0" borderId="1" xfId="0" applyFont="1" applyBorder="1" applyAlignment="1">
      <alignment horizontal="right" vertical="distributed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 wrapText="1"/>
    </xf>
    <xf numFmtId="10" fontId="8" fillId="0" borderId="1" xfId="0" applyNumberFormat="1" applyFont="1" applyBorder="1"/>
    <xf numFmtId="10" fontId="5" fillId="0" borderId="1" xfId="0" applyNumberFormat="1" applyFont="1" applyBorder="1"/>
    <xf numFmtId="0" fontId="5" fillId="0" borderId="3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/>
    <xf numFmtId="0" fontId="5" fillId="0" borderId="2" xfId="0" applyFont="1" applyBorder="1" applyAlignment="1"/>
    <xf numFmtId="0" fontId="8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24" fillId="0" borderId="4" xfId="0" applyFont="1" applyBorder="1" applyAlignment="1">
      <alignment vertical="justify"/>
    </xf>
    <xf numFmtId="0" fontId="24" fillId="0" borderId="5" xfId="0" applyFont="1" applyBorder="1" applyAlignment="1">
      <alignment vertical="justify"/>
    </xf>
    <xf numFmtId="0" fontId="24" fillId="0" borderId="6" xfId="0" applyFont="1" applyBorder="1" applyAlignment="1">
      <alignment vertical="justify"/>
    </xf>
    <xf numFmtId="0" fontId="4" fillId="0" borderId="4" xfId="0" applyFont="1" applyBorder="1" applyAlignment="1">
      <alignment horizontal="left" vertical="distributed"/>
    </xf>
    <xf numFmtId="0" fontId="15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vertical="distributed" wrapText="1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24" fillId="0" borderId="4" xfId="0" applyFont="1" applyBorder="1" applyAlignment="1">
      <alignment horizontal="left" vertical="justify"/>
    </xf>
    <xf numFmtId="0" fontId="24" fillId="0" borderId="5" xfId="0" applyFont="1" applyBorder="1" applyAlignment="1">
      <alignment horizontal="left" vertical="justify"/>
    </xf>
    <xf numFmtId="0" fontId="24" fillId="0" borderId="6" xfId="0" applyFont="1" applyBorder="1" applyAlignment="1">
      <alignment horizontal="left" vertical="justify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justify"/>
    </xf>
    <xf numFmtId="0" fontId="13" fillId="0" borderId="5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left" vertical="distributed"/>
    </xf>
    <xf numFmtId="49" fontId="11" fillId="0" borderId="1" xfId="0" applyNumberFormat="1" applyFont="1" applyBorder="1" applyAlignment="1">
      <alignment horizontal="left" vertical="distributed"/>
    </xf>
    <xf numFmtId="0" fontId="11" fillId="0" borderId="1" xfId="0" applyFont="1" applyBorder="1" applyAlignment="1">
      <alignment horizontal="left"/>
    </xf>
    <xf numFmtId="0" fontId="24" fillId="0" borderId="4" xfId="0" applyFont="1" applyBorder="1" applyAlignment="1">
      <alignment horizontal="left" wrapText="1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justify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/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justify"/>
    </xf>
    <xf numFmtId="164" fontId="8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0" xfId="0" applyFont="1" applyAlignment="1">
      <alignment horizontal="center" wrapText="1" shrinkToFit="1"/>
    </xf>
    <xf numFmtId="0" fontId="11" fillId="0" borderId="1" xfId="0" applyFont="1" applyBorder="1" applyAlignment="1">
      <alignment horizontal="left" vertical="distributed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distributed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11" fillId="0" borderId="4" xfId="0" applyFont="1" applyBorder="1" applyAlignment="1">
      <alignment horizontal="left" wrapText="1" shrinkToFit="1"/>
    </xf>
    <xf numFmtId="0" fontId="11" fillId="0" borderId="5" xfId="0" applyFont="1" applyBorder="1" applyAlignment="1">
      <alignment horizontal="left" wrapText="1" shrinkToFit="1"/>
    </xf>
    <xf numFmtId="0" fontId="11" fillId="0" borderId="6" xfId="0" applyFont="1" applyBorder="1" applyAlignment="1">
      <alignment horizontal="left" wrapText="1" shrinkToFi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3" fillId="0" borderId="1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 wrapText="1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 wrapText="1"/>
    </xf>
    <xf numFmtId="0" fontId="4" fillId="0" borderId="6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5" fillId="0" borderId="4" xfId="0" applyFont="1" applyBorder="1" applyAlignment="1">
      <alignment vertical="justify"/>
    </xf>
    <xf numFmtId="0" fontId="15" fillId="0" borderId="5" xfId="0" applyFont="1" applyBorder="1" applyAlignment="1">
      <alignment vertical="justify"/>
    </xf>
    <xf numFmtId="0" fontId="15" fillId="0" borderId="6" xfId="0" applyFont="1" applyBorder="1" applyAlignment="1">
      <alignment vertical="justify"/>
    </xf>
    <xf numFmtId="0" fontId="11" fillId="0" borderId="4" xfId="0" applyFont="1" applyBorder="1" applyAlignment="1">
      <alignment horizontal="left" vertical="justify"/>
    </xf>
    <xf numFmtId="0" fontId="11" fillId="0" borderId="5" xfId="0" applyFont="1" applyBorder="1" applyAlignment="1">
      <alignment horizontal="left" vertical="justify"/>
    </xf>
    <xf numFmtId="0" fontId="11" fillId="0" borderId="6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20" fillId="0" borderId="5" xfId="0" applyFont="1" applyBorder="1" applyAlignment="1">
      <alignment horizontal="left" vertical="distributed"/>
    </xf>
    <xf numFmtId="0" fontId="20" fillId="0" borderId="6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zoomScale="83" zoomScaleNormal="83" workbookViewId="0">
      <selection activeCell="G2" sqref="G2:K2"/>
    </sheetView>
  </sheetViews>
  <sheetFormatPr defaultColWidth="9.140625" defaultRowHeight="15" x14ac:dyDescent="0.25"/>
  <cols>
    <col min="1" max="1" width="9.85546875" style="7" customWidth="1"/>
    <col min="2" max="3" width="9.140625" style="8"/>
    <col min="4" max="4" width="24.28515625" style="8" customWidth="1"/>
    <col min="5" max="5" width="6.42578125" style="45" customWidth="1"/>
    <col min="6" max="6" width="7.5703125" style="45" customWidth="1"/>
    <col min="7" max="7" width="13" style="45" customWidth="1"/>
    <col min="8" max="8" width="6.85546875" style="45" customWidth="1"/>
    <col min="9" max="9" width="11.7109375" style="7" customWidth="1"/>
    <col min="10" max="11" width="12.140625" style="7" customWidth="1"/>
    <col min="12" max="12" width="10.42578125" style="7" customWidth="1"/>
    <col min="13" max="16384" width="9.140625" style="7"/>
  </cols>
  <sheetData>
    <row r="1" spans="1:11" x14ac:dyDescent="0.25">
      <c r="G1" s="184" t="s">
        <v>299</v>
      </c>
      <c r="H1" s="184"/>
      <c r="I1" s="184"/>
      <c r="J1" s="184"/>
      <c r="K1" s="184"/>
    </row>
    <row r="2" spans="1:11" x14ac:dyDescent="0.25">
      <c r="G2" s="184" t="s">
        <v>300</v>
      </c>
      <c r="H2" s="184"/>
      <c r="I2" s="184"/>
      <c r="J2" s="184"/>
      <c r="K2" s="184"/>
    </row>
    <row r="4" spans="1:11" ht="19.899999999999999" customHeight="1" x14ac:dyDescent="0.3">
      <c r="A4" s="121" t="s">
        <v>263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6.5" customHeight="1" x14ac:dyDescent="0.3">
      <c r="A5" s="121" t="s">
        <v>266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5" customHeight="1" x14ac:dyDescent="0.3">
      <c r="A6" s="148"/>
      <c r="B6" s="148"/>
      <c r="C6" s="148"/>
      <c r="D6" s="148"/>
      <c r="E6" s="148"/>
      <c r="F6" s="148"/>
      <c r="G6" s="148"/>
      <c r="H6" s="148"/>
      <c r="I6" s="148"/>
    </row>
    <row r="7" spans="1:11" ht="15" customHeight="1" x14ac:dyDescent="0.25">
      <c r="A7" s="133" t="s">
        <v>0</v>
      </c>
      <c r="B7" s="135" t="s">
        <v>1</v>
      </c>
      <c r="C7" s="136"/>
      <c r="D7" s="137"/>
      <c r="E7" s="141" t="s">
        <v>104</v>
      </c>
      <c r="F7" s="142"/>
      <c r="G7" s="142"/>
      <c r="H7" s="143"/>
      <c r="I7" s="144" t="s">
        <v>264</v>
      </c>
      <c r="J7" s="122" t="s">
        <v>265</v>
      </c>
      <c r="K7" s="122" t="s">
        <v>262</v>
      </c>
    </row>
    <row r="8" spans="1:11" ht="58.5" customHeight="1" x14ac:dyDescent="0.25">
      <c r="A8" s="134"/>
      <c r="B8" s="138"/>
      <c r="C8" s="139"/>
      <c r="D8" s="140"/>
      <c r="E8" s="9" t="s">
        <v>249</v>
      </c>
      <c r="F8" s="9" t="s">
        <v>107</v>
      </c>
      <c r="G8" s="10" t="s">
        <v>2</v>
      </c>
      <c r="H8" s="9" t="s">
        <v>251</v>
      </c>
      <c r="I8" s="145"/>
      <c r="J8" s="123"/>
      <c r="K8" s="123"/>
    </row>
    <row r="9" spans="1:11" ht="46.15" customHeight="1" x14ac:dyDescent="0.25">
      <c r="A9" s="56" t="s">
        <v>250</v>
      </c>
      <c r="B9" s="82" t="s">
        <v>267</v>
      </c>
      <c r="C9" s="83"/>
      <c r="D9" s="84"/>
      <c r="E9" s="11">
        <v>891</v>
      </c>
      <c r="F9" s="11"/>
      <c r="G9" s="57"/>
      <c r="H9" s="11"/>
      <c r="I9" s="56">
        <f t="shared" ref="I9:J11" si="0">SUM(I10)</f>
        <v>5612.7</v>
      </c>
      <c r="J9" s="65">
        <f t="shared" si="0"/>
        <v>5612.6</v>
      </c>
      <c r="K9" s="60">
        <f t="shared" ref="K9:K72" si="1">SUM(J9/I9)*100%</f>
        <v>0.99998218326295729</v>
      </c>
    </row>
    <row r="10" spans="1:11" ht="29.45" customHeight="1" x14ac:dyDescent="0.25">
      <c r="A10" s="56" t="s">
        <v>3</v>
      </c>
      <c r="B10" s="100" t="s">
        <v>108</v>
      </c>
      <c r="C10" s="101"/>
      <c r="D10" s="102"/>
      <c r="E10" s="11">
        <v>891</v>
      </c>
      <c r="F10" s="13" t="s">
        <v>4</v>
      </c>
      <c r="G10" s="57"/>
      <c r="H10" s="11"/>
      <c r="I10" s="56">
        <f t="shared" si="0"/>
        <v>5612.7</v>
      </c>
      <c r="J10" s="65">
        <f t="shared" si="0"/>
        <v>5612.6</v>
      </c>
      <c r="K10" s="60">
        <f t="shared" si="1"/>
        <v>0.99998218326295729</v>
      </c>
    </row>
    <row r="11" spans="1:11" ht="33.6" customHeight="1" x14ac:dyDescent="0.25">
      <c r="A11" s="56" t="s">
        <v>5</v>
      </c>
      <c r="B11" s="112" t="s">
        <v>268</v>
      </c>
      <c r="C11" s="113"/>
      <c r="D11" s="114"/>
      <c r="E11" s="11">
        <v>891</v>
      </c>
      <c r="F11" s="13" t="s">
        <v>271</v>
      </c>
      <c r="G11" s="57"/>
      <c r="H11" s="11"/>
      <c r="I11" s="56">
        <f t="shared" si="0"/>
        <v>5612.7</v>
      </c>
      <c r="J11" s="65">
        <f t="shared" si="0"/>
        <v>5612.6</v>
      </c>
      <c r="K11" s="60">
        <f t="shared" si="1"/>
        <v>0.99998218326295729</v>
      </c>
    </row>
    <row r="12" spans="1:11" ht="66.599999999999994" customHeight="1" x14ac:dyDescent="0.25">
      <c r="A12" s="36" t="s">
        <v>8</v>
      </c>
      <c r="B12" s="190" t="s">
        <v>269</v>
      </c>
      <c r="C12" s="191"/>
      <c r="D12" s="192"/>
      <c r="E12" s="4">
        <v>891</v>
      </c>
      <c r="F12" s="5" t="s">
        <v>271</v>
      </c>
      <c r="G12" s="62" t="s">
        <v>272</v>
      </c>
      <c r="H12" s="1"/>
      <c r="I12" s="54">
        <f>SUM(I13:I14)</f>
        <v>5612.7</v>
      </c>
      <c r="J12" s="67">
        <f>SUM(J13+J14)</f>
        <v>5612.6</v>
      </c>
      <c r="K12" s="60">
        <f t="shared" si="1"/>
        <v>0.99998218326295729</v>
      </c>
    </row>
    <row r="13" spans="1:11" ht="98.45" customHeight="1" x14ac:dyDescent="0.25">
      <c r="A13" s="36" t="s">
        <v>9</v>
      </c>
      <c r="B13" s="77" t="s">
        <v>215</v>
      </c>
      <c r="C13" s="80"/>
      <c r="D13" s="81"/>
      <c r="E13" s="22">
        <v>891</v>
      </c>
      <c r="F13" s="23" t="s">
        <v>271</v>
      </c>
      <c r="G13" s="58" t="s">
        <v>272</v>
      </c>
      <c r="H13" s="22">
        <v>100</v>
      </c>
      <c r="I13" s="63">
        <v>4486.5</v>
      </c>
      <c r="J13" s="66">
        <v>4486.5</v>
      </c>
      <c r="K13" s="60">
        <f t="shared" si="1"/>
        <v>1</v>
      </c>
    </row>
    <row r="14" spans="1:11" ht="49.9" customHeight="1" x14ac:dyDescent="0.25">
      <c r="A14" s="36" t="s">
        <v>223</v>
      </c>
      <c r="B14" s="77" t="s">
        <v>270</v>
      </c>
      <c r="C14" s="78"/>
      <c r="D14" s="79"/>
      <c r="E14" s="22">
        <v>891</v>
      </c>
      <c r="F14" s="23" t="s">
        <v>271</v>
      </c>
      <c r="G14" s="58" t="s">
        <v>272</v>
      </c>
      <c r="H14" s="22">
        <v>200</v>
      </c>
      <c r="I14" s="63">
        <v>1126.2</v>
      </c>
      <c r="J14" s="64">
        <v>1126.0999999999999</v>
      </c>
      <c r="K14" s="60">
        <f t="shared" si="1"/>
        <v>0.99991120582489779</v>
      </c>
    </row>
    <row r="15" spans="1:11" ht="47.25" customHeight="1" x14ac:dyDescent="0.25">
      <c r="A15" s="11" t="s">
        <v>257</v>
      </c>
      <c r="B15" s="130" t="s">
        <v>221</v>
      </c>
      <c r="C15" s="131"/>
      <c r="D15" s="132"/>
      <c r="E15" s="11">
        <v>901</v>
      </c>
      <c r="F15" s="11"/>
      <c r="G15" s="11"/>
      <c r="H15" s="11"/>
      <c r="I15" s="12">
        <f>SUM(I16)</f>
        <v>5129</v>
      </c>
      <c r="J15" s="12">
        <f>SUM(J16)</f>
        <v>5115.7999999999993</v>
      </c>
      <c r="K15" s="60">
        <f t="shared" si="1"/>
        <v>0.99742639890816909</v>
      </c>
    </row>
    <row r="16" spans="1:11" ht="30" customHeight="1" x14ac:dyDescent="0.25">
      <c r="A16" s="11" t="s">
        <v>3</v>
      </c>
      <c r="B16" s="92" t="s">
        <v>108</v>
      </c>
      <c r="C16" s="92"/>
      <c r="D16" s="92"/>
      <c r="E16" s="11">
        <v>901</v>
      </c>
      <c r="F16" s="13" t="s">
        <v>4</v>
      </c>
      <c r="G16" s="11"/>
      <c r="H16" s="11"/>
      <c r="I16" s="12">
        <f>SUM(I17+I20+I28)</f>
        <v>5129</v>
      </c>
      <c r="J16" s="12">
        <f>SUM(J17+J20+J28)</f>
        <v>5115.7999999999993</v>
      </c>
      <c r="K16" s="60">
        <f t="shared" si="1"/>
        <v>0.99742639890816909</v>
      </c>
    </row>
    <row r="17" spans="1:11" s="17" customFormat="1" ht="64.900000000000006" customHeight="1" x14ac:dyDescent="0.25">
      <c r="A17" s="11" t="s">
        <v>5</v>
      </c>
      <c r="B17" s="115" t="s">
        <v>6</v>
      </c>
      <c r="C17" s="116"/>
      <c r="D17" s="117"/>
      <c r="E17" s="14">
        <v>901</v>
      </c>
      <c r="F17" s="15" t="s">
        <v>7</v>
      </c>
      <c r="G17" s="14"/>
      <c r="H17" s="14"/>
      <c r="I17" s="16">
        <f>I18</f>
        <v>1329.1</v>
      </c>
      <c r="J17" s="16">
        <f>J18</f>
        <v>1329.1</v>
      </c>
      <c r="K17" s="60">
        <f t="shared" si="1"/>
        <v>1</v>
      </c>
    </row>
    <row r="18" spans="1:11" s="21" customFormat="1" ht="47.25" customHeight="1" x14ac:dyDescent="0.25">
      <c r="A18" s="22" t="s">
        <v>8</v>
      </c>
      <c r="B18" s="71" t="s">
        <v>137</v>
      </c>
      <c r="C18" s="146"/>
      <c r="D18" s="147"/>
      <c r="E18" s="18">
        <v>901</v>
      </c>
      <c r="F18" s="19" t="s">
        <v>7</v>
      </c>
      <c r="G18" s="19" t="s">
        <v>148</v>
      </c>
      <c r="H18" s="18"/>
      <c r="I18" s="20">
        <f>SUM(I19)</f>
        <v>1329.1</v>
      </c>
      <c r="J18" s="20">
        <f>SUM(J19)</f>
        <v>1329.1</v>
      </c>
      <c r="K18" s="60">
        <f t="shared" si="1"/>
        <v>1</v>
      </c>
    </row>
    <row r="19" spans="1:11" s="21" customFormat="1" ht="94.15" customHeight="1" x14ac:dyDescent="0.25">
      <c r="A19" s="22" t="s">
        <v>9</v>
      </c>
      <c r="B19" s="77" t="s">
        <v>215</v>
      </c>
      <c r="C19" s="80"/>
      <c r="D19" s="81"/>
      <c r="E19" s="22">
        <v>901</v>
      </c>
      <c r="F19" s="23" t="s">
        <v>7</v>
      </c>
      <c r="G19" s="23" t="s">
        <v>148</v>
      </c>
      <c r="H19" s="22">
        <v>100</v>
      </c>
      <c r="I19" s="24">
        <v>1329.1</v>
      </c>
      <c r="J19" s="24">
        <v>1329.1</v>
      </c>
      <c r="K19" s="60">
        <f t="shared" si="1"/>
        <v>1</v>
      </c>
    </row>
    <row r="20" spans="1:11" ht="82.15" customHeight="1" x14ac:dyDescent="0.25">
      <c r="A20" s="11" t="s">
        <v>10</v>
      </c>
      <c r="B20" s="149" t="s">
        <v>11</v>
      </c>
      <c r="C20" s="149"/>
      <c r="D20" s="149"/>
      <c r="E20" s="14">
        <v>901</v>
      </c>
      <c r="F20" s="15" t="s">
        <v>12</v>
      </c>
      <c r="G20" s="18"/>
      <c r="H20" s="18"/>
      <c r="I20" s="16">
        <f>SUM(I21+I23+I25)</f>
        <v>3693.3999999999996</v>
      </c>
      <c r="J20" s="16">
        <f>SUM(J21+J23+J25)</f>
        <v>3680.3</v>
      </c>
      <c r="K20" s="60">
        <f t="shared" si="1"/>
        <v>0.99645313261493484</v>
      </c>
    </row>
    <row r="21" spans="1:11" s="21" customFormat="1" ht="64.5" customHeight="1" x14ac:dyDescent="0.25">
      <c r="A21" s="22" t="s">
        <v>13</v>
      </c>
      <c r="B21" s="71" t="s">
        <v>202</v>
      </c>
      <c r="C21" s="72"/>
      <c r="D21" s="73"/>
      <c r="E21" s="18">
        <v>901</v>
      </c>
      <c r="F21" s="19" t="s">
        <v>12</v>
      </c>
      <c r="G21" s="19" t="s">
        <v>149</v>
      </c>
      <c r="H21" s="18"/>
      <c r="I21" s="20">
        <f>SUM(I22)</f>
        <v>1068.0999999999999</v>
      </c>
      <c r="J21" s="20">
        <f>SUM(J22)</f>
        <v>1068</v>
      </c>
      <c r="K21" s="60">
        <f t="shared" si="1"/>
        <v>0.99990637580750874</v>
      </c>
    </row>
    <row r="22" spans="1:11" ht="96" customHeight="1" x14ac:dyDescent="0.25">
      <c r="A22" s="22" t="s">
        <v>14</v>
      </c>
      <c r="B22" s="77" t="s">
        <v>215</v>
      </c>
      <c r="C22" s="80"/>
      <c r="D22" s="81"/>
      <c r="E22" s="22">
        <v>901</v>
      </c>
      <c r="F22" s="23" t="s">
        <v>12</v>
      </c>
      <c r="G22" s="23" t="s">
        <v>149</v>
      </c>
      <c r="H22" s="22">
        <v>100</v>
      </c>
      <c r="I22" s="24">
        <v>1068.0999999999999</v>
      </c>
      <c r="J22" s="24">
        <v>1068</v>
      </c>
      <c r="K22" s="60">
        <f t="shared" si="1"/>
        <v>0.99990637580750874</v>
      </c>
    </row>
    <row r="23" spans="1:11" s="21" customFormat="1" ht="61.5" customHeight="1" x14ac:dyDescent="0.25">
      <c r="A23" s="22" t="s">
        <v>15</v>
      </c>
      <c r="B23" s="89" t="s">
        <v>188</v>
      </c>
      <c r="C23" s="90"/>
      <c r="D23" s="91"/>
      <c r="E23" s="18">
        <v>901</v>
      </c>
      <c r="F23" s="19" t="s">
        <v>12</v>
      </c>
      <c r="G23" s="19" t="s">
        <v>187</v>
      </c>
      <c r="H23" s="18"/>
      <c r="I23" s="20">
        <f t="shared" ref="I23:J23" si="2">SUM(I24)</f>
        <v>268.3</v>
      </c>
      <c r="J23" s="20">
        <f t="shared" si="2"/>
        <v>264.8</v>
      </c>
      <c r="K23" s="60">
        <f t="shared" si="1"/>
        <v>0.98695490122996643</v>
      </c>
    </row>
    <row r="24" spans="1:11" ht="93" customHeight="1" x14ac:dyDescent="0.25">
      <c r="A24" s="22" t="s">
        <v>16</v>
      </c>
      <c r="B24" s="77" t="s">
        <v>215</v>
      </c>
      <c r="C24" s="80"/>
      <c r="D24" s="81"/>
      <c r="E24" s="22">
        <v>901</v>
      </c>
      <c r="F24" s="23" t="s">
        <v>12</v>
      </c>
      <c r="G24" s="23" t="s">
        <v>187</v>
      </c>
      <c r="H24" s="22">
        <v>100</v>
      </c>
      <c r="I24" s="24">
        <v>268.3</v>
      </c>
      <c r="J24" s="24">
        <v>264.8</v>
      </c>
      <c r="K24" s="60">
        <f t="shared" si="1"/>
        <v>0.98695490122996643</v>
      </c>
    </row>
    <row r="25" spans="1:11" s="21" customFormat="1" ht="50.45" customHeight="1" x14ac:dyDescent="0.25">
      <c r="A25" s="22" t="s">
        <v>189</v>
      </c>
      <c r="B25" s="71" t="s">
        <v>128</v>
      </c>
      <c r="C25" s="72"/>
      <c r="D25" s="73"/>
      <c r="E25" s="18">
        <v>901</v>
      </c>
      <c r="F25" s="19" t="s">
        <v>12</v>
      </c>
      <c r="G25" s="19" t="s">
        <v>150</v>
      </c>
      <c r="H25" s="18"/>
      <c r="I25" s="20">
        <f>SUM(I26+I27)</f>
        <v>2357</v>
      </c>
      <c r="J25" s="20">
        <f>SUM(J26+J27)</f>
        <v>2347.5</v>
      </c>
      <c r="K25" s="60">
        <f t="shared" si="1"/>
        <v>0.99596945269410264</v>
      </c>
    </row>
    <row r="26" spans="1:11" ht="94.15" customHeight="1" x14ac:dyDescent="0.25">
      <c r="A26" s="22" t="s">
        <v>190</v>
      </c>
      <c r="B26" s="77" t="s">
        <v>215</v>
      </c>
      <c r="C26" s="80"/>
      <c r="D26" s="81"/>
      <c r="E26" s="22">
        <v>901</v>
      </c>
      <c r="F26" s="23" t="s">
        <v>12</v>
      </c>
      <c r="G26" s="23" t="s">
        <v>150</v>
      </c>
      <c r="H26" s="22">
        <v>100</v>
      </c>
      <c r="I26" s="24">
        <v>2312</v>
      </c>
      <c r="J26" s="24">
        <v>2311.8000000000002</v>
      </c>
      <c r="K26" s="60">
        <f t="shared" si="1"/>
        <v>0.99991349480968861</v>
      </c>
    </row>
    <row r="27" spans="1:11" ht="48" customHeight="1" x14ac:dyDescent="0.25">
      <c r="A27" s="22" t="s">
        <v>191</v>
      </c>
      <c r="B27" s="77" t="s">
        <v>254</v>
      </c>
      <c r="C27" s="78"/>
      <c r="D27" s="79"/>
      <c r="E27" s="22">
        <v>901</v>
      </c>
      <c r="F27" s="23" t="s">
        <v>12</v>
      </c>
      <c r="G27" s="23" t="s">
        <v>150</v>
      </c>
      <c r="H27" s="22">
        <v>200</v>
      </c>
      <c r="I27" s="29">
        <v>45</v>
      </c>
      <c r="J27" s="29">
        <v>35.700000000000003</v>
      </c>
      <c r="K27" s="60">
        <f t="shared" si="1"/>
        <v>0.79333333333333345</v>
      </c>
    </row>
    <row r="28" spans="1:11" s="43" customFormat="1" ht="18.75" customHeight="1" x14ac:dyDescent="0.25">
      <c r="A28" s="11" t="s">
        <v>138</v>
      </c>
      <c r="B28" s="124" t="s">
        <v>17</v>
      </c>
      <c r="C28" s="125"/>
      <c r="D28" s="126"/>
      <c r="E28" s="1">
        <v>901</v>
      </c>
      <c r="F28" s="2" t="s">
        <v>18</v>
      </c>
      <c r="G28" s="2"/>
      <c r="H28" s="1"/>
      <c r="I28" s="42">
        <f>SUM(I31+I29)</f>
        <v>106.5</v>
      </c>
      <c r="J28" s="42">
        <f>SUM(J31+J29)</f>
        <v>106.4</v>
      </c>
      <c r="K28" s="59">
        <f t="shared" si="1"/>
        <v>0.99906103286384984</v>
      </c>
    </row>
    <row r="29" spans="1:11" s="43" customFormat="1" ht="29.45" customHeight="1" x14ac:dyDescent="0.25">
      <c r="A29" s="22" t="s">
        <v>139</v>
      </c>
      <c r="B29" s="74" t="s">
        <v>255</v>
      </c>
      <c r="C29" s="75"/>
      <c r="D29" s="76"/>
      <c r="E29" s="4">
        <v>901</v>
      </c>
      <c r="F29" s="5" t="s">
        <v>18</v>
      </c>
      <c r="G29" s="5" t="s">
        <v>233</v>
      </c>
      <c r="H29" s="1"/>
      <c r="I29" s="48">
        <f>SUM(I30)</f>
        <v>84</v>
      </c>
      <c r="J29" s="48">
        <f>SUM(J30)</f>
        <v>84</v>
      </c>
      <c r="K29" s="60">
        <f t="shared" si="1"/>
        <v>1</v>
      </c>
    </row>
    <row r="30" spans="1:11" s="43" customFormat="1" ht="18.75" customHeight="1" x14ac:dyDescent="0.25">
      <c r="A30" s="22" t="s">
        <v>140</v>
      </c>
      <c r="B30" s="103" t="s">
        <v>122</v>
      </c>
      <c r="C30" s="104"/>
      <c r="D30" s="105"/>
      <c r="E30" s="4">
        <v>901</v>
      </c>
      <c r="F30" s="5" t="s">
        <v>18</v>
      </c>
      <c r="G30" s="23" t="s">
        <v>233</v>
      </c>
      <c r="H30" s="22">
        <v>800</v>
      </c>
      <c r="I30" s="29">
        <v>84</v>
      </c>
      <c r="J30" s="29">
        <v>84</v>
      </c>
      <c r="K30" s="60">
        <f t="shared" si="1"/>
        <v>1</v>
      </c>
    </row>
    <row r="31" spans="1:11" s="41" customFormat="1" ht="47.25" customHeight="1" x14ac:dyDescent="0.25">
      <c r="A31" s="22" t="s">
        <v>145</v>
      </c>
      <c r="B31" s="74" t="s">
        <v>232</v>
      </c>
      <c r="C31" s="75"/>
      <c r="D31" s="76"/>
      <c r="E31" s="4">
        <v>901</v>
      </c>
      <c r="F31" s="5" t="s">
        <v>18</v>
      </c>
      <c r="G31" s="5" t="s">
        <v>166</v>
      </c>
      <c r="H31" s="4"/>
      <c r="I31" s="6">
        <f t="shared" ref="I31:J31" si="3">SUM(I32)</f>
        <v>22.5</v>
      </c>
      <c r="J31" s="6">
        <f t="shared" si="3"/>
        <v>22.4</v>
      </c>
      <c r="K31" s="60">
        <f t="shared" si="1"/>
        <v>0.99555555555555553</v>
      </c>
    </row>
    <row r="32" spans="1:11" ht="45.75" customHeight="1" x14ac:dyDescent="0.25">
      <c r="A32" s="22" t="s">
        <v>146</v>
      </c>
      <c r="B32" s="77" t="s">
        <v>254</v>
      </c>
      <c r="C32" s="78"/>
      <c r="D32" s="79"/>
      <c r="E32" s="22">
        <v>901</v>
      </c>
      <c r="F32" s="23" t="s">
        <v>18</v>
      </c>
      <c r="G32" s="23" t="s">
        <v>166</v>
      </c>
      <c r="H32" s="22">
        <v>200</v>
      </c>
      <c r="I32" s="24">
        <v>22.5</v>
      </c>
      <c r="J32" s="24">
        <v>22.4</v>
      </c>
      <c r="K32" s="60">
        <f t="shared" si="1"/>
        <v>0.99555555555555553</v>
      </c>
    </row>
    <row r="33" spans="1:11" ht="48.75" customHeight="1" x14ac:dyDescent="0.25">
      <c r="A33" s="11" t="s">
        <v>292</v>
      </c>
      <c r="B33" s="127" t="s">
        <v>222</v>
      </c>
      <c r="C33" s="128"/>
      <c r="D33" s="129"/>
      <c r="E33" s="11">
        <v>984</v>
      </c>
      <c r="F33" s="23"/>
      <c r="G33" s="23"/>
      <c r="H33" s="22"/>
      <c r="I33" s="12">
        <f>SUM(I34+I65+I71+I84+I108+I112+I121+I136+I152+I158)</f>
        <v>324907.39999999997</v>
      </c>
      <c r="J33" s="12">
        <f>SUM(J34+J65+J71+J84+J108+J112+J121+J136+J152+J158)</f>
        <v>323804.39999999997</v>
      </c>
      <c r="K33" s="59">
        <f t="shared" si="1"/>
        <v>0.99660518658547015</v>
      </c>
    </row>
    <row r="34" spans="1:11" ht="32.450000000000003" customHeight="1" x14ac:dyDescent="0.25">
      <c r="A34" s="11" t="s">
        <v>3</v>
      </c>
      <c r="B34" s="92" t="s">
        <v>108</v>
      </c>
      <c r="C34" s="92"/>
      <c r="D34" s="92"/>
      <c r="E34" s="11">
        <v>984</v>
      </c>
      <c r="F34" s="13" t="s">
        <v>4</v>
      </c>
      <c r="G34" s="23"/>
      <c r="H34" s="22"/>
      <c r="I34" s="12">
        <f>SUM(I35+I43+I46)</f>
        <v>38799.499999999993</v>
      </c>
      <c r="J34" s="12">
        <f>SUM(J35+J43+J46)</f>
        <v>38399.599999999999</v>
      </c>
      <c r="K34" s="59">
        <f t="shared" si="1"/>
        <v>0.98969316614904845</v>
      </c>
    </row>
    <row r="35" spans="1:11" s="21" customFormat="1" ht="97.9" customHeight="1" x14ac:dyDescent="0.25">
      <c r="A35" s="11" t="s">
        <v>5</v>
      </c>
      <c r="B35" s="115" t="s">
        <v>103</v>
      </c>
      <c r="C35" s="116"/>
      <c r="D35" s="117"/>
      <c r="E35" s="14">
        <v>984</v>
      </c>
      <c r="F35" s="15" t="s">
        <v>19</v>
      </c>
      <c r="G35" s="18"/>
      <c r="H35" s="18"/>
      <c r="I35" s="16">
        <f>SUM(I36+I40)</f>
        <v>32025.799999999996</v>
      </c>
      <c r="J35" s="16">
        <f>SUM(J36+J40)</f>
        <v>31735.599999999999</v>
      </c>
      <c r="K35" s="59">
        <f t="shared" si="1"/>
        <v>0.99093855578939494</v>
      </c>
    </row>
    <row r="36" spans="1:11" s="21" customFormat="1" ht="47.45" customHeight="1" x14ac:dyDescent="0.25">
      <c r="A36" s="22" t="s">
        <v>8</v>
      </c>
      <c r="B36" s="85" t="s">
        <v>129</v>
      </c>
      <c r="C36" s="72"/>
      <c r="D36" s="73"/>
      <c r="E36" s="18">
        <v>984</v>
      </c>
      <c r="F36" s="19" t="s">
        <v>19</v>
      </c>
      <c r="G36" s="19" t="s">
        <v>151</v>
      </c>
      <c r="H36" s="18"/>
      <c r="I36" s="20">
        <f>SUM(I37+I38+I39)</f>
        <v>26975.199999999997</v>
      </c>
      <c r="J36" s="20">
        <f>SUM(J37+J38+J39)</f>
        <v>26709</v>
      </c>
      <c r="K36" s="60">
        <f t="shared" si="1"/>
        <v>0.99013167650286205</v>
      </c>
    </row>
    <row r="37" spans="1:11" ht="94.15" customHeight="1" x14ac:dyDescent="0.25">
      <c r="A37" s="22" t="s">
        <v>9</v>
      </c>
      <c r="B37" s="77" t="s">
        <v>215</v>
      </c>
      <c r="C37" s="80"/>
      <c r="D37" s="81"/>
      <c r="E37" s="22">
        <v>984</v>
      </c>
      <c r="F37" s="23" t="s">
        <v>19</v>
      </c>
      <c r="G37" s="23" t="s">
        <v>151</v>
      </c>
      <c r="H37" s="22">
        <v>100</v>
      </c>
      <c r="I37" s="24">
        <v>22305.599999999999</v>
      </c>
      <c r="J37" s="24">
        <v>22303.1</v>
      </c>
      <c r="K37" s="60">
        <f t="shared" si="1"/>
        <v>0.99988792052220066</v>
      </c>
    </row>
    <row r="38" spans="1:11" ht="46.5" customHeight="1" x14ac:dyDescent="0.25">
      <c r="A38" s="22" t="s">
        <v>223</v>
      </c>
      <c r="B38" s="77" t="s">
        <v>254</v>
      </c>
      <c r="C38" s="78"/>
      <c r="D38" s="79"/>
      <c r="E38" s="22">
        <v>984</v>
      </c>
      <c r="F38" s="23" t="s">
        <v>19</v>
      </c>
      <c r="G38" s="23" t="s">
        <v>151</v>
      </c>
      <c r="H38" s="22">
        <v>200</v>
      </c>
      <c r="I38" s="24">
        <v>4651.5</v>
      </c>
      <c r="J38" s="24">
        <v>4387.8999999999996</v>
      </c>
      <c r="K38" s="60">
        <f t="shared" si="1"/>
        <v>0.94333010856712884</v>
      </c>
    </row>
    <row r="39" spans="1:11" ht="19.5" customHeight="1" x14ac:dyDescent="0.25">
      <c r="A39" s="22" t="s">
        <v>224</v>
      </c>
      <c r="B39" s="103" t="s">
        <v>122</v>
      </c>
      <c r="C39" s="104"/>
      <c r="D39" s="105"/>
      <c r="E39" s="22">
        <v>984</v>
      </c>
      <c r="F39" s="23" t="s">
        <v>19</v>
      </c>
      <c r="G39" s="23" t="s">
        <v>151</v>
      </c>
      <c r="H39" s="22">
        <v>800</v>
      </c>
      <c r="I39" s="24">
        <v>18.100000000000001</v>
      </c>
      <c r="J39" s="24">
        <v>18</v>
      </c>
      <c r="K39" s="60">
        <f t="shared" si="1"/>
        <v>0.99447513812154686</v>
      </c>
    </row>
    <row r="40" spans="1:11" ht="83.25" customHeight="1" x14ac:dyDescent="0.25">
      <c r="A40" s="22" t="s">
        <v>225</v>
      </c>
      <c r="B40" s="71" t="s">
        <v>171</v>
      </c>
      <c r="C40" s="72"/>
      <c r="D40" s="73"/>
      <c r="E40" s="18">
        <v>984</v>
      </c>
      <c r="F40" s="19" t="s">
        <v>19</v>
      </c>
      <c r="G40" s="19" t="s">
        <v>164</v>
      </c>
      <c r="H40" s="18"/>
      <c r="I40" s="20">
        <f>SUM(I41+I42)</f>
        <v>5050.6000000000004</v>
      </c>
      <c r="J40" s="20">
        <f>SUM(J41+J42)</f>
        <v>5026.6000000000004</v>
      </c>
      <c r="K40" s="60">
        <f t="shared" si="1"/>
        <v>0.99524808933592046</v>
      </c>
    </row>
    <row r="41" spans="1:11" ht="94.15" customHeight="1" x14ac:dyDescent="0.25">
      <c r="A41" s="22" t="s">
        <v>226</v>
      </c>
      <c r="B41" s="77" t="s">
        <v>215</v>
      </c>
      <c r="C41" s="80"/>
      <c r="D41" s="81"/>
      <c r="E41" s="22">
        <v>984</v>
      </c>
      <c r="F41" s="23" t="s">
        <v>19</v>
      </c>
      <c r="G41" s="23" t="s">
        <v>164</v>
      </c>
      <c r="H41" s="22">
        <v>100</v>
      </c>
      <c r="I41" s="24">
        <v>4655.8</v>
      </c>
      <c r="J41" s="24">
        <v>4631.8</v>
      </c>
      <c r="K41" s="60">
        <f t="shared" si="1"/>
        <v>0.99484513939602215</v>
      </c>
    </row>
    <row r="42" spans="1:11" ht="46.5" customHeight="1" x14ac:dyDescent="0.25">
      <c r="A42" s="22" t="s">
        <v>227</v>
      </c>
      <c r="B42" s="77" t="s">
        <v>254</v>
      </c>
      <c r="C42" s="78"/>
      <c r="D42" s="79"/>
      <c r="E42" s="22">
        <v>984</v>
      </c>
      <c r="F42" s="23" t="s">
        <v>19</v>
      </c>
      <c r="G42" s="23" t="s">
        <v>164</v>
      </c>
      <c r="H42" s="22">
        <v>200</v>
      </c>
      <c r="I42" s="24">
        <v>394.8</v>
      </c>
      <c r="J42" s="24">
        <v>394.8</v>
      </c>
      <c r="K42" s="60">
        <f t="shared" si="1"/>
        <v>1</v>
      </c>
    </row>
    <row r="43" spans="1:11" s="26" customFormat="1" ht="15.75" x14ac:dyDescent="0.25">
      <c r="A43" s="11" t="s">
        <v>10</v>
      </c>
      <c r="B43" s="111" t="s">
        <v>20</v>
      </c>
      <c r="C43" s="111"/>
      <c r="D43" s="111"/>
      <c r="E43" s="14">
        <v>984</v>
      </c>
      <c r="F43" s="15" t="s">
        <v>21</v>
      </c>
      <c r="G43" s="18"/>
      <c r="H43" s="18"/>
      <c r="I43" s="16">
        <f>I44</f>
        <v>100</v>
      </c>
      <c r="J43" s="16">
        <f>J44</f>
        <v>0</v>
      </c>
      <c r="K43" s="59">
        <f t="shared" si="1"/>
        <v>0</v>
      </c>
    </row>
    <row r="44" spans="1:11" s="21" customFormat="1" ht="17.45" customHeight="1" x14ac:dyDescent="0.25">
      <c r="A44" s="22" t="s">
        <v>13</v>
      </c>
      <c r="B44" s="106" t="s">
        <v>105</v>
      </c>
      <c r="C44" s="107"/>
      <c r="D44" s="108"/>
      <c r="E44" s="18">
        <v>984</v>
      </c>
      <c r="F44" s="19" t="s">
        <v>21</v>
      </c>
      <c r="G44" s="19" t="s">
        <v>152</v>
      </c>
      <c r="H44" s="19"/>
      <c r="I44" s="20">
        <f>I45</f>
        <v>100</v>
      </c>
      <c r="J44" s="20">
        <f>J45</f>
        <v>0</v>
      </c>
      <c r="K44" s="60">
        <f t="shared" si="1"/>
        <v>0</v>
      </c>
    </row>
    <row r="45" spans="1:11" ht="16.899999999999999" customHeight="1" x14ac:dyDescent="0.25">
      <c r="A45" s="22" t="s">
        <v>14</v>
      </c>
      <c r="B45" s="157" t="s">
        <v>122</v>
      </c>
      <c r="C45" s="158"/>
      <c r="D45" s="159"/>
      <c r="E45" s="22">
        <v>984</v>
      </c>
      <c r="F45" s="23" t="s">
        <v>21</v>
      </c>
      <c r="G45" s="23" t="s">
        <v>152</v>
      </c>
      <c r="H45" s="23" t="s">
        <v>125</v>
      </c>
      <c r="I45" s="24">
        <v>100</v>
      </c>
      <c r="J45" s="24">
        <v>0</v>
      </c>
      <c r="K45" s="60">
        <f t="shared" si="1"/>
        <v>0</v>
      </c>
    </row>
    <row r="46" spans="1:11" s="21" customFormat="1" ht="17.45" customHeight="1" x14ac:dyDescent="0.25">
      <c r="A46" s="11" t="s">
        <v>138</v>
      </c>
      <c r="B46" s="109" t="s">
        <v>17</v>
      </c>
      <c r="C46" s="110"/>
      <c r="D46" s="110"/>
      <c r="E46" s="14">
        <v>984</v>
      </c>
      <c r="F46" s="15" t="s">
        <v>18</v>
      </c>
      <c r="G46" s="14"/>
      <c r="H46" s="14"/>
      <c r="I46" s="16">
        <f>SUM(I47+I49+I51+I53+I55+I59+I61+I63)</f>
        <v>6673.7</v>
      </c>
      <c r="J46" s="16">
        <f>SUM(J47+J49+J51+J53+J55+J59+J61+J63)</f>
        <v>6664</v>
      </c>
      <c r="K46" s="59">
        <f t="shared" si="1"/>
        <v>0.99854653340725541</v>
      </c>
    </row>
    <row r="47" spans="1:11" s="21" customFormat="1" ht="93.6" customHeight="1" x14ac:dyDescent="0.25">
      <c r="A47" s="22" t="s">
        <v>139</v>
      </c>
      <c r="B47" s="93" t="s">
        <v>288</v>
      </c>
      <c r="C47" s="98"/>
      <c r="D47" s="99"/>
      <c r="E47" s="4">
        <v>984</v>
      </c>
      <c r="F47" s="5" t="s">
        <v>18</v>
      </c>
      <c r="G47" s="5" t="s">
        <v>290</v>
      </c>
      <c r="H47" s="4"/>
      <c r="I47" s="6">
        <f>SUM(I48)</f>
        <v>74</v>
      </c>
      <c r="J47" s="6">
        <f>SUM(J48)</f>
        <v>74</v>
      </c>
      <c r="K47" s="60">
        <f t="shared" si="1"/>
        <v>1</v>
      </c>
    </row>
    <row r="48" spans="1:11" s="21" customFormat="1" ht="48.6" customHeight="1" x14ac:dyDescent="0.25">
      <c r="A48" s="22" t="s">
        <v>140</v>
      </c>
      <c r="B48" s="77" t="s">
        <v>180</v>
      </c>
      <c r="C48" s="80"/>
      <c r="D48" s="81"/>
      <c r="E48" s="4">
        <v>984</v>
      </c>
      <c r="F48" s="5" t="s">
        <v>18</v>
      </c>
      <c r="G48" s="5" t="s">
        <v>290</v>
      </c>
      <c r="H48" s="4">
        <v>200</v>
      </c>
      <c r="I48" s="6">
        <v>74</v>
      </c>
      <c r="J48" s="6">
        <v>74</v>
      </c>
      <c r="K48" s="60">
        <f t="shared" si="1"/>
        <v>1</v>
      </c>
    </row>
    <row r="49" spans="1:11" s="21" customFormat="1" ht="78.599999999999994" customHeight="1" x14ac:dyDescent="0.25">
      <c r="A49" s="22" t="s">
        <v>145</v>
      </c>
      <c r="B49" s="74" t="s">
        <v>289</v>
      </c>
      <c r="C49" s="75"/>
      <c r="D49" s="76"/>
      <c r="E49" s="4">
        <v>984</v>
      </c>
      <c r="F49" s="5" t="s">
        <v>18</v>
      </c>
      <c r="G49" s="5" t="s">
        <v>291</v>
      </c>
      <c r="H49" s="4"/>
      <c r="I49" s="6">
        <f>SUM(I50)</f>
        <v>24.8</v>
      </c>
      <c r="J49" s="6">
        <f>SUM(J50)</f>
        <v>24.7</v>
      </c>
      <c r="K49" s="60">
        <f t="shared" si="1"/>
        <v>0.99596774193548376</v>
      </c>
    </row>
    <row r="50" spans="1:11" s="21" customFormat="1" ht="46.9" customHeight="1" x14ac:dyDescent="0.25">
      <c r="A50" s="22" t="s">
        <v>146</v>
      </c>
      <c r="B50" s="77" t="s">
        <v>254</v>
      </c>
      <c r="C50" s="78"/>
      <c r="D50" s="79"/>
      <c r="E50" s="4">
        <v>984</v>
      </c>
      <c r="F50" s="5" t="s">
        <v>18</v>
      </c>
      <c r="G50" s="5" t="s">
        <v>291</v>
      </c>
      <c r="H50" s="4">
        <v>200</v>
      </c>
      <c r="I50" s="6">
        <v>24.8</v>
      </c>
      <c r="J50" s="6">
        <v>24.7</v>
      </c>
      <c r="K50" s="60">
        <f t="shared" si="1"/>
        <v>0.99596774193548376</v>
      </c>
    </row>
    <row r="51" spans="1:11" ht="143.25" customHeight="1" x14ac:dyDescent="0.25">
      <c r="A51" s="22" t="s">
        <v>219</v>
      </c>
      <c r="B51" s="85" t="s">
        <v>186</v>
      </c>
      <c r="C51" s="72"/>
      <c r="D51" s="73"/>
      <c r="E51" s="18">
        <v>984</v>
      </c>
      <c r="F51" s="19" t="s">
        <v>18</v>
      </c>
      <c r="G51" s="19" t="s">
        <v>153</v>
      </c>
      <c r="H51" s="18"/>
      <c r="I51" s="20">
        <f>I52</f>
        <v>98.4</v>
      </c>
      <c r="J51" s="20">
        <f>J52</f>
        <v>98.4</v>
      </c>
      <c r="K51" s="60">
        <f t="shared" si="1"/>
        <v>1</v>
      </c>
    </row>
    <row r="52" spans="1:11" ht="48.75" customHeight="1" x14ac:dyDescent="0.25">
      <c r="A52" s="22" t="s">
        <v>220</v>
      </c>
      <c r="B52" s="77" t="s">
        <v>180</v>
      </c>
      <c r="C52" s="78"/>
      <c r="D52" s="79"/>
      <c r="E52" s="22">
        <v>984</v>
      </c>
      <c r="F52" s="23" t="s">
        <v>18</v>
      </c>
      <c r="G52" s="23" t="s">
        <v>153</v>
      </c>
      <c r="H52" s="22">
        <v>200</v>
      </c>
      <c r="I52" s="24">
        <v>98.4</v>
      </c>
      <c r="J52" s="24">
        <v>98.4</v>
      </c>
      <c r="K52" s="60">
        <f t="shared" si="1"/>
        <v>1</v>
      </c>
    </row>
    <row r="53" spans="1:11" ht="78" customHeight="1" x14ac:dyDescent="0.25">
      <c r="A53" s="22" t="s">
        <v>228</v>
      </c>
      <c r="B53" s="93" t="s">
        <v>256</v>
      </c>
      <c r="C53" s="96"/>
      <c r="D53" s="97"/>
      <c r="E53" s="22">
        <v>984</v>
      </c>
      <c r="F53" s="23" t="s">
        <v>18</v>
      </c>
      <c r="G53" s="23" t="s">
        <v>153</v>
      </c>
      <c r="H53" s="22"/>
      <c r="I53" s="24">
        <f>SUM(I54)</f>
        <v>7.2</v>
      </c>
      <c r="J53" s="24">
        <f>SUM(J54)</f>
        <v>7.2</v>
      </c>
      <c r="K53" s="60">
        <f t="shared" si="1"/>
        <v>1</v>
      </c>
    </row>
    <row r="54" spans="1:11" ht="48.75" customHeight="1" x14ac:dyDescent="0.25">
      <c r="A54" s="22" t="s">
        <v>229</v>
      </c>
      <c r="B54" s="77" t="s">
        <v>180</v>
      </c>
      <c r="C54" s="78"/>
      <c r="D54" s="79"/>
      <c r="E54" s="22">
        <v>984</v>
      </c>
      <c r="F54" s="23" t="s">
        <v>18</v>
      </c>
      <c r="G54" s="23" t="s">
        <v>153</v>
      </c>
      <c r="H54" s="22">
        <v>200</v>
      </c>
      <c r="I54" s="24">
        <v>7.2</v>
      </c>
      <c r="J54" s="24">
        <v>7.2</v>
      </c>
      <c r="K54" s="60">
        <f t="shared" si="1"/>
        <v>1</v>
      </c>
    </row>
    <row r="55" spans="1:11" s="21" customFormat="1" ht="79.150000000000006" customHeight="1" x14ac:dyDescent="0.25">
      <c r="A55" s="22" t="s">
        <v>230</v>
      </c>
      <c r="B55" s="93" t="s">
        <v>170</v>
      </c>
      <c r="C55" s="90"/>
      <c r="D55" s="91"/>
      <c r="E55" s="18">
        <v>984</v>
      </c>
      <c r="F55" s="19" t="s">
        <v>18</v>
      </c>
      <c r="G55" s="19" t="s">
        <v>165</v>
      </c>
      <c r="H55" s="18"/>
      <c r="I55" s="20">
        <f>SUM(I56+I57+I58)</f>
        <v>6265.5</v>
      </c>
      <c r="J55" s="20">
        <f>SUM(J56+J57+J58)</f>
        <v>6256</v>
      </c>
      <c r="K55" s="60">
        <f t="shared" si="1"/>
        <v>0.99848376027451924</v>
      </c>
    </row>
    <row r="56" spans="1:11" ht="94.15" customHeight="1" x14ac:dyDescent="0.25">
      <c r="A56" s="22" t="s">
        <v>231</v>
      </c>
      <c r="B56" s="77" t="s">
        <v>215</v>
      </c>
      <c r="C56" s="80"/>
      <c r="D56" s="81"/>
      <c r="E56" s="22">
        <v>984</v>
      </c>
      <c r="F56" s="23" t="s">
        <v>18</v>
      </c>
      <c r="G56" s="23" t="s">
        <v>165</v>
      </c>
      <c r="H56" s="22">
        <v>100</v>
      </c>
      <c r="I56" s="24">
        <v>5617.9</v>
      </c>
      <c r="J56" s="24">
        <v>5608.9</v>
      </c>
      <c r="K56" s="60">
        <f t="shared" si="1"/>
        <v>0.99839797789209495</v>
      </c>
    </row>
    <row r="57" spans="1:11" ht="47.25" customHeight="1" x14ac:dyDescent="0.25">
      <c r="A57" s="22" t="s">
        <v>293</v>
      </c>
      <c r="B57" s="77" t="s">
        <v>180</v>
      </c>
      <c r="C57" s="78"/>
      <c r="D57" s="79"/>
      <c r="E57" s="22">
        <v>984</v>
      </c>
      <c r="F57" s="23" t="s">
        <v>18</v>
      </c>
      <c r="G57" s="23" t="s">
        <v>165</v>
      </c>
      <c r="H57" s="22">
        <v>200</v>
      </c>
      <c r="I57" s="24">
        <v>646.29999999999995</v>
      </c>
      <c r="J57" s="24">
        <v>645.79999999999995</v>
      </c>
      <c r="K57" s="60">
        <f t="shared" si="1"/>
        <v>0.99922636546495436</v>
      </c>
    </row>
    <row r="58" spans="1:11" ht="18" customHeight="1" x14ac:dyDescent="0.25">
      <c r="A58" s="22" t="s">
        <v>294</v>
      </c>
      <c r="B58" s="77" t="s">
        <v>122</v>
      </c>
      <c r="C58" s="155"/>
      <c r="D58" s="156"/>
      <c r="E58" s="22">
        <v>984</v>
      </c>
      <c r="F58" s="23" t="s">
        <v>18</v>
      </c>
      <c r="G58" s="23" t="s">
        <v>165</v>
      </c>
      <c r="H58" s="22">
        <v>800</v>
      </c>
      <c r="I58" s="24">
        <v>1.3</v>
      </c>
      <c r="J58" s="24">
        <v>1.3</v>
      </c>
      <c r="K58" s="60">
        <f t="shared" si="1"/>
        <v>1</v>
      </c>
    </row>
    <row r="59" spans="1:11" ht="98.25" customHeight="1" x14ac:dyDescent="0.25">
      <c r="A59" s="22" t="s">
        <v>258</v>
      </c>
      <c r="B59" s="85" t="s">
        <v>192</v>
      </c>
      <c r="C59" s="72"/>
      <c r="D59" s="73"/>
      <c r="E59" s="18">
        <v>984</v>
      </c>
      <c r="F59" s="19" t="s">
        <v>18</v>
      </c>
      <c r="G59" s="19" t="s">
        <v>155</v>
      </c>
      <c r="H59" s="18"/>
      <c r="I59" s="20">
        <f t="shared" ref="I59:J59" si="4">SUM(I60)</f>
        <v>29.8</v>
      </c>
      <c r="J59" s="20">
        <f t="shared" si="4"/>
        <v>29.7</v>
      </c>
      <c r="K59" s="60">
        <f t="shared" si="1"/>
        <v>0.99664429530201337</v>
      </c>
    </row>
    <row r="60" spans="1:11" ht="46.9" customHeight="1" x14ac:dyDescent="0.25">
      <c r="A60" s="22" t="s">
        <v>259</v>
      </c>
      <c r="B60" s="77" t="s">
        <v>180</v>
      </c>
      <c r="C60" s="78"/>
      <c r="D60" s="79"/>
      <c r="E60" s="22">
        <v>984</v>
      </c>
      <c r="F60" s="23" t="s">
        <v>18</v>
      </c>
      <c r="G60" s="23" t="s">
        <v>155</v>
      </c>
      <c r="H60" s="22">
        <v>200</v>
      </c>
      <c r="I60" s="24">
        <v>29.8</v>
      </c>
      <c r="J60" s="24">
        <v>29.7</v>
      </c>
      <c r="K60" s="60">
        <f t="shared" si="1"/>
        <v>0.99664429530201337</v>
      </c>
    </row>
    <row r="61" spans="1:11" s="21" customFormat="1" ht="98.25" customHeight="1" x14ac:dyDescent="0.25">
      <c r="A61" s="22" t="s">
        <v>295</v>
      </c>
      <c r="B61" s="85" t="s">
        <v>193</v>
      </c>
      <c r="C61" s="72"/>
      <c r="D61" s="73"/>
      <c r="E61" s="18">
        <v>984</v>
      </c>
      <c r="F61" s="19" t="s">
        <v>18</v>
      </c>
      <c r="G61" s="5" t="s">
        <v>154</v>
      </c>
      <c r="H61" s="18"/>
      <c r="I61" s="20">
        <f t="shared" ref="I61:J61" si="5">SUM(I62)</f>
        <v>74</v>
      </c>
      <c r="J61" s="20">
        <f t="shared" si="5"/>
        <v>74</v>
      </c>
      <c r="K61" s="60">
        <f t="shared" si="1"/>
        <v>1</v>
      </c>
    </row>
    <row r="62" spans="1:11" ht="48.75" customHeight="1" x14ac:dyDescent="0.25">
      <c r="A62" s="22" t="s">
        <v>296</v>
      </c>
      <c r="B62" s="77" t="s">
        <v>180</v>
      </c>
      <c r="C62" s="80"/>
      <c r="D62" s="81"/>
      <c r="E62" s="22">
        <v>984</v>
      </c>
      <c r="F62" s="23" t="s">
        <v>18</v>
      </c>
      <c r="G62" s="23" t="s">
        <v>154</v>
      </c>
      <c r="H62" s="22">
        <v>200</v>
      </c>
      <c r="I62" s="24">
        <v>74</v>
      </c>
      <c r="J62" s="24">
        <v>74</v>
      </c>
      <c r="K62" s="60">
        <f t="shared" si="1"/>
        <v>1</v>
      </c>
    </row>
    <row r="63" spans="1:11" ht="156" customHeight="1" x14ac:dyDescent="0.25">
      <c r="A63" s="22" t="s">
        <v>297</v>
      </c>
      <c r="B63" s="85" t="s">
        <v>286</v>
      </c>
      <c r="C63" s="96"/>
      <c r="D63" s="97"/>
      <c r="E63" s="22">
        <v>984</v>
      </c>
      <c r="F63" s="23" t="s">
        <v>18</v>
      </c>
      <c r="G63" s="23" t="s">
        <v>287</v>
      </c>
      <c r="H63" s="22"/>
      <c r="I63" s="24">
        <f>SUM(I64)</f>
        <v>100</v>
      </c>
      <c r="J63" s="24">
        <f>SUM(J64)</f>
        <v>100</v>
      </c>
      <c r="K63" s="60">
        <f t="shared" si="1"/>
        <v>1</v>
      </c>
    </row>
    <row r="64" spans="1:11" ht="48.75" customHeight="1" x14ac:dyDescent="0.25">
      <c r="A64" s="22" t="s">
        <v>298</v>
      </c>
      <c r="B64" s="77" t="s">
        <v>180</v>
      </c>
      <c r="C64" s="80"/>
      <c r="D64" s="81"/>
      <c r="E64" s="22">
        <v>984</v>
      </c>
      <c r="F64" s="23" t="s">
        <v>18</v>
      </c>
      <c r="G64" s="23" t="s">
        <v>287</v>
      </c>
      <c r="H64" s="22">
        <v>200</v>
      </c>
      <c r="I64" s="24">
        <v>100</v>
      </c>
      <c r="J64" s="24">
        <v>100</v>
      </c>
      <c r="K64" s="60">
        <f t="shared" si="1"/>
        <v>1</v>
      </c>
    </row>
    <row r="65" spans="1:11" s="21" customFormat="1" ht="47.25" customHeight="1" x14ac:dyDescent="0.25">
      <c r="A65" s="11" t="s">
        <v>22</v>
      </c>
      <c r="B65" s="92" t="s">
        <v>23</v>
      </c>
      <c r="C65" s="92"/>
      <c r="D65" s="92"/>
      <c r="E65" s="11">
        <v>984</v>
      </c>
      <c r="F65" s="13" t="s">
        <v>24</v>
      </c>
      <c r="G65" s="23"/>
      <c r="H65" s="22"/>
      <c r="I65" s="12">
        <f>SUM(I66)</f>
        <v>281.7</v>
      </c>
      <c r="J65" s="12">
        <f>SUM(J66)</f>
        <v>278.89999999999998</v>
      </c>
      <c r="K65" s="59">
        <f t="shared" si="1"/>
        <v>0.99006034788782393</v>
      </c>
    </row>
    <row r="66" spans="1:11" s="21" customFormat="1" ht="68.25" customHeight="1" x14ac:dyDescent="0.25">
      <c r="A66" s="11" t="s">
        <v>25</v>
      </c>
      <c r="B66" s="149" t="s">
        <v>216</v>
      </c>
      <c r="C66" s="149"/>
      <c r="D66" s="149"/>
      <c r="E66" s="14">
        <v>984</v>
      </c>
      <c r="F66" s="15" t="s">
        <v>26</v>
      </c>
      <c r="G66" s="15"/>
      <c r="H66" s="14"/>
      <c r="I66" s="16">
        <f>SUM(I67+I69)</f>
        <v>281.7</v>
      </c>
      <c r="J66" s="16">
        <f>SUM(J67+J69)</f>
        <v>278.89999999999998</v>
      </c>
      <c r="K66" s="59">
        <f t="shared" si="1"/>
        <v>0.99006034788782393</v>
      </c>
    </row>
    <row r="67" spans="1:11" s="21" customFormat="1" ht="195.75" customHeight="1" x14ac:dyDescent="0.25">
      <c r="A67" s="22" t="s">
        <v>27</v>
      </c>
      <c r="B67" s="86" t="s">
        <v>194</v>
      </c>
      <c r="C67" s="87"/>
      <c r="D67" s="88"/>
      <c r="E67" s="18">
        <v>984</v>
      </c>
      <c r="F67" s="19" t="s">
        <v>26</v>
      </c>
      <c r="G67" s="5" t="s">
        <v>156</v>
      </c>
      <c r="H67" s="18"/>
      <c r="I67" s="20">
        <f t="shared" ref="I67:J67" si="6">SUM(I68)</f>
        <v>54.4</v>
      </c>
      <c r="J67" s="20">
        <f t="shared" si="6"/>
        <v>54.3</v>
      </c>
      <c r="K67" s="60">
        <f t="shared" si="1"/>
        <v>0.99816176470588236</v>
      </c>
    </row>
    <row r="68" spans="1:11" ht="46.5" customHeight="1" x14ac:dyDescent="0.25">
      <c r="A68" s="22" t="s">
        <v>118</v>
      </c>
      <c r="B68" s="77" t="s">
        <v>180</v>
      </c>
      <c r="C68" s="80"/>
      <c r="D68" s="81"/>
      <c r="E68" s="22">
        <v>984</v>
      </c>
      <c r="F68" s="23" t="s">
        <v>26</v>
      </c>
      <c r="G68" s="23" t="s">
        <v>156</v>
      </c>
      <c r="H68" s="22">
        <v>200</v>
      </c>
      <c r="I68" s="24">
        <v>54.4</v>
      </c>
      <c r="J68" s="24">
        <v>54.3</v>
      </c>
      <c r="K68" s="60">
        <f t="shared" si="1"/>
        <v>0.99816176470588236</v>
      </c>
    </row>
    <row r="69" spans="1:11" s="21" customFormat="1" ht="146.25" customHeight="1" x14ac:dyDescent="0.25">
      <c r="A69" s="22" t="s">
        <v>28</v>
      </c>
      <c r="B69" s="71" t="s">
        <v>195</v>
      </c>
      <c r="C69" s="72"/>
      <c r="D69" s="73"/>
      <c r="E69" s="18">
        <v>984</v>
      </c>
      <c r="F69" s="19" t="s">
        <v>26</v>
      </c>
      <c r="G69" s="5" t="s">
        <v>157</v>
      </c>
      <c r="H69" s="18"/>
      <c r="I69" s="20">
        <f t="shared" ref="I69:J69" si="7">SUM(I70)</f>
        <v>227.3</v>
      </c>
      <c r="J69" s="20">
        <f t="shared" si="7"/>
        <v>224.6</v>
      </c>
      <c r="K69" s="60">
        <f t="shared" si="1"/>
        <v>0.98812142542894843</v>
      </c>
    </row>
    <row r="70" spans="1:11" ht="48.75" customHeight="1" x14ac:dyDescent="0.25">
      <c r="A70" s="22" t="s">
        <v>119</v>
      </c>
      <c r="B70" s="77" t="s">
        <v>180</v>
      </c>
      <c r="C70" s="80"/>
      <c r="D70" s="81"/>
      <c r="E70" s="22">
        <v>984</v>
      </c>
      <c r="F70" s="23" t="s">
        <v>26</v>
      </c>
      <c r="G70" s="23" t="s">
        <v>157</v>
      </c>
      <c r="H70" s="22">
        <v>200</v>
      </c>
      <c r="I70" s="24">
        <v>227.3</v>
      </c>
      <c r="J70" s="24">
        <v>224.6</v>
      </c>
      <c r="K70" s="60">
        <f t="shared" si="1"/>
        <v>0.98812142542894843</v>
      </c>
    </row>
    <row r="71" spans="1:11" ht="16.149999999999999" customHeight="1" x14ac:dyDescent="0.25">
      <c r="A71" s="11" t="s">
        <v>29</v>
      </c>
      <c r="B71" s="68" t="s">
        <v>30</v>
      </c>
      <c r="C71" s="69"/>
      <c r="D71" s="70"/>
      <c r="E71" s="11">
        <v>984</v>
      </c>
      <c r="F71" s="13" t="s">
        <v>31</v>
      </c>
      <c r="G71" s="13"/>
      <c r="H71" s="22"/>
      <c r="I71" s="12">
        <f>SUM(I72+I75+I81)</f>
        <v>85150.900000000009</v>
      </c>
      <c r="J71" s="12">
        <f>SUM(J72+J75+J81)</f>
        <v>85150.6</v>
      </c>
      <c r="K71" s="59">
        <f t="shared" si="1"/>
        <v>0.9999964768428754</v>
      </c>
    </row>
    <row r="72" spans="1:11" ht="16.899999999999999" customHeight="1" x14ac:dyDescent="0.25">
      <c r="A72" s="11" t="s">
        <v>32</v>
      </c>
      <c r="B72" s="118" t="s">
        <v>102</v>
      </c>
      <c r="C72" s="119"/>
      <c r="D72" s="120"/>
      <c r="E72" s="14">
        <v>984</v>
      </c>
      <c r="F72" s="15" t="s">
        <v>101</v>
      </c>
      <c r="G72" s="15"/>
      <c r="H72" s="18"/>
      <c r="I72" s="16">
        <f t="shared" ref="I72:J73" si="8">SUM(I73)</f>
        <v>1557.1</v>
      </c>
      <c r="J72" s="16">
        <f t="shared" si="8"/>
        <v>1557</v>
      </c>
      <c r="K72" s="59">
        <f t="shared" si="1"/>
        <v>0.99993577804893718</v>
      </c>
    </row>
    <row r="73" spans="1:11" s="21" customFormat="1" ht="117.6" customHeight="1" x14ac:dyDescent="0.25">
      <c r="A73" s="27" t="s">
        <v>33</v>
      </c>
      <c r="B73" s="152" t="s">
        <v>185</v>
      </c>
      <c r="C73" s="153"/>
      <c r="D73" s="154"/>
      <c r="E73" s="46">
        <v>984</v>
      </c>
      <c r="F73" s="47" t="s">
        <v>101</v>
      </c>
      <c r="G73" s="47" t="s">
        <v>158</v>
      </c>
      <c r="H73" s="46"/>
      <c r="I73" s="48">
        <f t="shared" si="8"/>
        <v>1557.1</v>
      </c>
      <c r="J73" s="48">
        <f t="shared" si="8"/>
        <v>1557</v>
      </c>
      <c r="K73" s="60">
        <f t="shared" ref="K73:K96" si="9">SUM(J73/I73)*100%</f>
        <v>0.99993577804893718</v>
      </c>
    </row>
    <row r="74" spans="1:11" ht="49.5" customHeight="1" x14ac:dyDescent="0.25">
      <c r="A74" s="27" t="s">
        <v>34</v>
      </c>
      <c r="B74" s="77" t="s">
        <v>180</v>
      </c>
      <c r="C74" s="80"/>
      <c r="D74" s="81"/>
      <c r="E74" s="27">
        <v>984</v>
      </c>
      <c r="F74" s="28" t="s">
        <v>101</v>
      </c>
      <c r="G74" s="28" t="s">
        <v>158</v>
      </c>
      <c r="H74" s="27">
        <v>200</v>
      </c>
      <c r="I74" s="29">
        <v>1557.1</v>
      </c>
      <c r="J74" s="29">
        <v>1557</v>
      </c>
      <c r="K74" s="60">
        <f t="shared" si="9"/>
        <v>0.99993577804893718</v>
      </c>
    </row>
    <row r="75" spans="1:11" s="25" customFormat="1" ht="16.149999999999999" customHeight="1" x14ac:dyDescent="0.25">
      <c r="A75" s="11" t="s">
        <v>35</v>
      </c>
      <c r="B75" s="118" t="s">
        <v>130</v>
      </c>
      <c r="C75" s="150"/>
      <c r="D75" s="151"/>
      <c r="E75" s="14">
        <v>984</v>
      </c>
      <c r="F75" s="15" t="s">
        <v>106</v>
      </c>
      <c r="G75" s="15"/>
      <c r="H75" s="14"/>
      <c r="I75" s="16">
        <f>SUM(I78+I76)</f>
        <v>83582.7</v>
      </c>
      <c r="J75" s="16">
        <f>SUM(J78+J76)</f>
        <v>83582.600000000006</v>
      </c>
      <c r="K75" s="59">
        <f t="shared" si="9"/>
        <v>0.9999988035801668</v>
      </c>
    </row>
    <row r="76" spans="1:11" s="25" customFormat="1" ht="34.15" customHeight="1" x14ac:dyDescent="0.25">
      <c r="A76" s="22" t="s">
        <v>38</v>
      </c>
      <c r="B76" s="93" t="s">
        <v>275</v>
      </c>
      <c r="C76" s="94"/>
      <c r="D76" s="95"/>
      <c r="E76" s="22">
        <v>984</v>
      </c>
      <c r="F76" s="23" t="s">
        <v>106</v>
      </c>
      <c r="G76" s="23" t="s">
        <v>282</v>
      </c>
      <c r="H76" s="22"/>
      <c r="I76" s="24">
        <f>SUM(I77)</f>
        <v>2500</v>
      </c>
      <c r="J76" s="24">
        <f>SUM(J77)</f>
        <v>2500</v>
      </c>
      <c r="K76" s="60">
        <f t="shared" si="9"/>
        <v>1</v>
      </c>
    </row>
    <row r="77" spans="1:11" s="25" customFormat="1" ht="48" customHeight="1" x14ac:dyDescent="0.25">
      <c r="A77" s="22" t="s">
        <v>39</v>
      </c>
      <c r="B77" s="77" t="s">
        <v>180</v>
      </c>
      <c r="C77" s="80"/>
      <c r="D77" s="81"/>
      <c r="E77" s="22">
        <v>984</v>
      </c>
      <c r="F77" s="23" t="s">
        <v>106</v>
      </c>
      <c r="G77" s="23" t="s">
        <v>282</v>
      </c>
      <c r="H77" s="22">
        <v>200</v>
      </c>
      <c r="I77" s="24">
        <v>2500</v>
      </c>
      <c r="J77" s="24">
        <v>2500</v>
      </c>
      <c r="K77" s="60">
        <f t="shared" si="9"/>
        <v>1</v>
      </c>
    </row>
    <row r="78" spans="1:11" s="21" customFormat="1" ht="133.15" customHeight="1" x14ac:dyDescent="0.25">
      <c r="A78" s="22" t="s">
        <v>283</v>
      </c>
      <c r="B78" s="89" t="s">
        <v>196</v>
      </c>
      <c r="C78" s="94"/>
      <c r="D78" s="95"/>
      <c r="E78" s="18">
        <v>984</v>
      </c>
      <c r="F78" s="19" t="s">
        <v>106</v>
      </c>
      <c r="G78" s="19" t="s">
        <v>159</v>
      </c>
      <c r="H78" s="18"/>
      <c r="I78" s="20">
        <f>SUM(I79+I80)</f>
        <v>81082.7</v>
      </c>
      <c r="J78" s="20">
        <f>SUM(J79+J80)</f>
        <v>81082.600000000006</v>
      </c>
      <c r="K78" s="60">
        <f t="shared" si="9"/>
        <v>0.99999876669129184</v>
      </c>
    </row>
    <row r="79" spans="1:11" ht="47.25" customHeight="1" x14ac:dyDescent="0.25">
      <c r="A79" s="22" t="s">
        <v>284</v>
      </c>
      <c r="B79" s="77" t="s">
        <v>180</v>
      </c>
      <c r="C79" s="80"/>
      <c r="D79" s="81"/>
      <c r="E79" s="22">
        <v>984</v>
      </c>
      <c r="F79" s="23" t="s">
        <v>106</v>
      </c>
      <c r="G79" s="23" t="s">
        <v>159</v>
      </c>
      <c r="H79" s="22">
        <v>200</v>
      </c>
      <c r="I79" s="24">
        <v>81059.7</v>
      </c>
      <c r="J79" s="24">
        <v>81059.600000000006</v>
      </c>
      <c r="K79" s="60">
        <f t="shared" si="9"/>
        <v>0.99999876634135099</v>
      </c>
    </row>
    <row r="80" spans="1:11" ht="17.45" customHeight="1" x14ac:dyDescent="0.25">
      <c r="A80" s="22" t="s">
        <v>285</v>
      </c>
      <c r="B80" s="77" t="s">
        <v>122</v>
      </c>
      <c r="C80" s="78"/>
      <c r="D80" s="79"/>
      <c r="E80" s="22">
        <v>984</v>
      </c>
      <c r="F80" s="23" t="s">
        <v>106</v>
      </c>
      <c r="G80" s="23" t="s">
        <v>159</v>
      </c>
      <c r="H80" s="22">
        <v>800</v>
      </c>
      <c r="I80" s="24">
        <v>23</v>
      </c>
      <c r="J80" s="24">
        <v>23</v>
      </c>
      <c r="K80" s="60">
        <f t="shared" si="9"/>
        <v>1</v>
      </c>
    </row>
    <row r="81" spans="1:11" s="21" customFormat="1" ht="30" customHeight="1" x14ac:dyDescent="0.25">
      <c r="A81" s="11" t="s">
        <v>100</v>
      </c>
      <c r="B81" s="149" t="s">
        <v>36</v>
      </c>
      <c r="C81" s="149"/>
      <c r="D81" s="149"/>
      <c r="E81" s="14">
        <v>984</v>
      </c>
      <c r="F81" s="15" t="s">
        <v>37</v>
      </c>
      <c r="G81" s="18"/>
      <c r="H81" s="18"/>
      <c r="I81" s="16">
        <f>I82</f>
        <v>11.1</v>
      </c>
      <c r="J81" s="16">
        <f>J82</f>
        <v>11</v>
      </c>
      <c r="K81" s="59">
        <f t="shared" si="9"/>
        <v>0.99099099099099097</v>
      </c>
    </row>
    <row r="82" spans="1:11" ht="50.25" customHeight="1" x14ac:dyDescent="0.25">
      <c r="A82" s="22" t="s">
        <v>120</v>
      </c>
      <c r="B82" s="85" t="s">
        <v>243</v>
      </c>
      <c r="C82" s="72"/>
      <c r="D82" s="73"/>
      <c r="E82" s="18">
        <v>984</v>
      </c>
      <c r="F82" s="19" t="s">
        <v>37</v>
      </c>
      <c r="G82" s="5" t="s">
        <v>244</v>
      </c>
      <c r="H82" s="18"/>
      <c r="I82" s="20">
        <f t="shared" ref="I82:J82" si="10">SUM(I83)</f>
        <v>11.1</v>
      </c>
      <c r="J82" s="20">
        <f t="shared" si="10"/>
        <v>11</v>
      </c>
      <c r="K82" s="60">
        <f t="shared" si="9"/>
        <v>0.99099099099099097</v>
      </c>
    </row>
    <row r="83" spans="1:11" s="25" customFormat="1" ht="48" customHeight="1" x14ac:dyDescent="0.25">
      <c r="A83" s="22" t="s">
        <v>121</v>
      </c>
      <c r="B83" s="77" t="s">
        <v>180</v>
      </c>
      <c r="C83" s="80"/>
      <c r="D83" s="81"/>
      <c r="E83" s="22">
        <v>984</v>
      </c>
      <c r="F83" s="23" t="s">
        <v>37</v>
      </c>
      <c r="G83" s="23" t="s">
        <v>244</v>
      </c>
      <c r="H83" s="22">
        <v>200</v>
      </c>
      <c r="I83" s="24">
        <v>11.1</v>
      </c>
      <c r="J83" s="24">
        <v>11</v>
      </c>
      <c r="K83" s="60">
        <f t="shared" si="9"/>
        <v>0.99099099099099097</v>
      </c>
    </row>
    <row r="84" spans="1:11" s="25" customFormat="1" ht="30" customHeight="1" x14ac:dyDescent="0.2">
      <c r="A84" s="11" t="s">
        <v>88</v>
      </c>
      <c r="B84" s="130" t="s">
        <v>85</v>
      </c>
      <c r="C84" s="200"/>
      <c r="D84" s="201"/>
      <c r="E84" s="11">
        <v>984</v>
      </c>
      <c r="F84" s="13" t="s">
        <v>87</v>
      </c>
      <c r="G84" s="11"/>
      <c r="H84" s="11"/>
      <c r="I84" s="12">
        <f>I85</f>
        <v>127451.1</v>
      </c>
      <c r="J84" s="12">
        <f>J85</f>
        <v>127255.10000000002</v>
      </c>
      <c r="K84" s="59">
        <f t="shared" si="9"/>
        <v>0.99846215528936211</v>
      </c>
    </row>
    <row r="85" spans="1:11" s="21" customFormat="1" ht="15.6" customHeight="1" x14ac:dyDescent="0.25">
      <c r="A85" s="11" t="s">
        <v>86</v>
      </c>
      <c r="B85" s="68" t="s">
        <v>89</v>
      </c>
      <c r="C85" s="69"/>
      <c r="D85" s="70"/>
      <c r="E85" s="11">
        <v>984</v>
      </c>
      <c r="F85" s="13" t="s">
        <v>40</v>
      </c>
      <c r="G85" s="22"/>
      <c r="H85" s="22"/>
      <c r="I85" s="12">
        <f>SUM(I86+I88+I90+I92+I94+I96+I98+I100+I102+I104+I106)</f>
        <v>127451.1</v>
      </c>
      <c r="J85" s="12">
        <f>SUM(J86+J88+J90+J92+J94+J96+J98+J100+J102+J104+J106)</f>
        <v>127255.10000000002</v>
      </c>
      <c r="K85" s="59">
        <f t="shared" si="9"/>
        <v>0.99846215528936211</v>
      </c>
    </row>
    <row r="86" spans="1:11" s="21" customFormat="1" ht="47.45" customHeight="1" x14ac:dyDescent="0.25">
      <c r="A86" s="22" t="s">
        <v>143</v>
      </c>
      <c r="B86" s="71" t="s">
        <v>203</v>
      </c>
      <c r="C86" s="72"/>
      <c r="D86" s="73"/>
      <c r="E86" s="18">
        <v>984</v>
      </c>
      <c r="F86" s="19" t="s">
        <v>40</v>
      </c>
      <c r="G86" s="47" t="s">
        <v>217</v>
      </c>
      <c r="H86" s="18"/>
      <c r="I86" s="20">
        <f>SUM(I87)</f>
        <v>261.2</v>
      </c>
      <c r="J86" s="20">
        <f>SUM(J87)</f>
        <v>261.10000000000002</v>
      </c>
      <c r="K86" s="60">
        <f t="shared" si="9"/>
        <v>0.99961715160796338</v>
      </c>
    </row>
    <row r="87" spans="1:11" s="21" customFormat="1" ht="49.15" customHeight="1" x14ac:dyDescent="0.25">
      <c r="A87" s="22" t="s">
        <v>144</v>
      </c>
      <c r="B87" s="77" t="s">
        <v>180</v>
      </c>
      <c r="C87" s="80"/>
      <c r="D87" s="81"/>
      <c r="E87" s="22">
        <v>984</v>
      </c>
      <c r="F87" s="23" t="s">
        <v>40</v>
      </c>
      <c r="G87" s="28" t="s">
        <v>217</v>
      </c>
      <c r="H87" s="22">
        <v>200</v>
      </c>
      <c r="I87" s="24">
        <v>261.2</v>
      </c>
      <c r="J87" s="24">
        <v>261.10000000000002</v>
      </c>
      <c r="K87" s="60">
        <f t="shared" si="9"/>
        <v>0.99961715160796338</v>
      </c>
    </row>
    <row r="88" spans="1:11" s="41" customFormat="1" ht="78" customHeight="1" x14ac:dyDescent="0.25">
      <c r="A88" s="22" t="s">
        <v>90</v>
      </c>
      <c r="B88" s="74" t="s">
        <v>170</v>
      </c>
      <c r="C88" s="75"/>
      <c r="D88" s="76"/>
      <c r="E88" s="4">
        <v>984</v>
      </c>
      <c r="F88" s="5" t="s">
        <v>40</v>
      </c>
      <c r="G88" s="5" t="s">
        <v>165</v>
      </c>
      <c r="H88" s="4"/>
      <c r="I88" s="6">
        <f t="shared" ref="I88:J88" si="11">SUM(I89)</f>
        <v>162</v>
      </c>
      <c r="J88" s="6">
        <f t="shared" si="11"/>
        <v>162</v>
      </c>
      <c r="K88" s="60">
        <f t="shared" si="9"/>
        <v>1</v>
      </c>
    </row>
    <row r="89" spans="1:11" s="41" customFormat="1" ht="45.75" customHeight="1" x14ac:dyDescent="0.25">
      <c r="A89" s="22" t="s">
        <v>91</v>
      </c>
      <c r="B89" s="77" t="s">
        <v>180</v>
      </c>
      <c r="C89" s="78"/>
      <c r="D89" s="79"/>
      <c r="E89" s="22">
        <v>984</v>
      </c>
      <c r="F89" s="23" t="s">
        <v>40</v>
      </c>
      <c r="G89" s="23" t="s">
        <v>165</v>
      </c>
      <c r="H89" s="22">
        <v>200</v>
      </c>
      <c r="I89" s="24">
        <v>162</v>
      </c>
      <c r="J89" s="24">
        <v>162</v>
      </c>
      <c r="K89" s="60">
        <f t="shared" si="9"/>
        <v>1</v>
      </c>
    </row>
    <row r="90" spans="1:11" s="41" customFormat="1" ht="31.9" customHeight="1" x14ac:dyDescent="0.25">
      <c r="A90" s="22" t="s">
        <v>92</v>
      </c>
      <c r="B90" s="93" t="s">
        <v>275</v>
      </c>
      <c r="C90" s="94"/>
      <c r="D90" s="95"/>
      <c r="E90" s="22">
        <v>984</v>
      </c>
      <c r="F90" s="23" t="s">
        <v>40</v>
      </c>
      <c r="G90" s="23" t="s">
        <v>282</v>
      </c>
      <c r="H90" s="61"/>
      <c r="I90" s="31">
        <f>SUM(I91)</f>
        <v>17368.099999999999</v>
      </c>
      <c r="J90" s="31">
        <f>SUM(J91)</f>
        <v>17368</v>
      </c>
      <c r="K90" s="60">
        <f t="shared" si="9"/>
        <v>0.99999424231781264</v>
      </c>
    </row>
    <row r="91" spans="1:11" s="41" customFormat="1" ht="45.75" customHeight="1" x14ac:dyDescent="0.25">
      <c r="A91" s="22" t="s">
        <v>141</v>
      </c>
      <c r="B91" s="77" t="s">
        <v>180</v>
      </c>
      <c r="C91" s="80"/>
      <c r="D91" s="81"/>
      <c r="E91" s="22">
        <v>984</v>
      </c>
      <c r="F91" s="23" t="s">
        <v>40</v>
      </c>
      <c r="G91" s="23" t="s">
        <v>282</v>
      </c>
      <c r="H91" s="61">
        <v>200</v>
      </c>
      <c r="I91" s="31">
        <v>17368.099999999999</v>
      </c>
      <c r="J91" s="31">
        <v>17368</v>
      </c>
      <c r="K91" s="60">
        <f t="shared" si="9"/>
        <v>0.99999424231781264</v>
      </c>
    </row>
    <row r="92" spans="1:11" s="41" customFormat="1" ht="45.75" customHeight="1" x14ac:dyDescent="0.25">
      <c r="A92" s="22" t="s">
        <v>93</v>
      </c>
      <c r="B92" s="202" t="s">
        <v>172</v>
      </c>
      <c r="C92" s="203"/>
      <c r="D92" s="204"/>
      <c r="E92" s="22">
        <v>984</v>
      </c>
      <c r="F92" s="23" t="s">
        <v>40</v>
      </c>
      <c r="G92" s="23" t="s">
        <v>167</v>
      </c>
      <c r="H92" s="61"/>
      <c r="I92" s="31">
        <f>SUM(I93)</f>
        <v>67296</v>
      </c>
      <c r="J92" s="31">
        <f>SUM(J93)</f>
        <v>67296</v>
      </c>
      <c r="K92" s="60">
        <f t="shared" si="9"/>
        <v>1</v>
      </c>
    </row>
    <row r="93" spans="1:11" s="41" customFormat="1" ht="45.75" customHeight="1" x14ac:dyDescent="0.25">
      <c r="A93" s="22" t="s">
        <v>94</v>
      </c>
      <c r="B93" s="77" t="s">
        <v>180</v>
      </c>
      <c r="C93" s="78"/>
      <c r="D93" s="79"/>
      <c r="E93" s="22">
        <v>984</v>
      </c>
      <c r="F93" s="23" t="s">
        <v>40</v>
      </c>
      <c r="G93" s="23" t="s">
        <v>167</v>
      </c>
      <c r="H93" s="61">
        <v>200</v>
      </c>
      <c r="I93" s="31">
        <v>67296</v>
      </c>
      <c r="J93" s="31">
        <v>67296</v>
      </c>
      <c r="K93" s="60">
        <f t="shared" si="9"/>
        <v>1</v>
      </c>
    </row>
    <row r="94" spans="1:11" s="41" customFormat="1" ht="51" customHeight="1" x14ac:dyDescent="0.25">
      <c r="A94" s="22" t="s">
        <v>205</v>
      </c>
      <c r="B94" s="93" t="s">
        <v>276</v>
      </c>
      <c r="C94" s="94"/>
      <c r="D94" s="95"/>
      <c r="E94" s="22">
        <v>984</v>
      </c>
      <c r="F94" s="23" t="s">
        <v>40</v>
      </c>
      <c r="G94" s="23" t="s">
        <v>281</v>
      </c>
      <c r="H94" s="61"/>
      <c r="I94" s="31">
        <f>SUM(I95)</f>
        <v>94.7</v>
      </c>
      <c r="J94" s="31">
        <f>SUM(J95)</f>
        <v>0</v>
      </c>
      <c r="K94" s="60">
        <f t="shared" si="9"/>
        <v>0</v>
      </c>
    </row>
    <row r="95" spans="1:11" s="41" customFormat="1" ht="47.45" customHeight="1" x14ac:dyDescent="0.25">
      <c r="A95" s="22" t="s">
        <v>206</v>
      </c>
      <c r="B95" s="77" t="s">
        <v>180</v>
      </c>
      <c r="C95" s="80"/>
      <c r="D95" s="81"/>
      <c r="E95" s="22">
        <v>984</v>
      </c>
      <c r="F95" s="23" t="s">
        <v>40</v>
      </c>
      <c r="G95" s="23" t="s">
        <v>281</v>
      </c>
      <c r="H95" s="61">
        <v>200</v>
      </c>
      <c r="I95" s="31">
        <v>94.7</v>
      </c>
      <c r="J95" s="31">
        <v>0</v>
      </c>
      <c r="K95" s="60">
        <f t="shared" si="9"/>
        <v>0</v>
      </c>
    </row>
    <row r="96" spans="1:11" s="41" customFormat="1" ht="129" customHeight="1" x14ac:dyDescent="0.25">
      <c r="A96" s="22" t="s">
        <v>131</v>
      </c>
      <c r="B96" s="196" t="s">
        <v>197</v>
      </c>
      <c r="C96" s="107"/>
      <c r="D96" s="108"/>
      <c r="E96" s="46">
        <v>984</v>
      </c>
      <c r="F96" s="47" t="s">
        <v>40</v>
      </c>
      <c r="G96" s="18">
        <v>6000000162</v>
      </c>
      <c r="H96" s="49"/>
      <c r="I96" s="50">
        <f t="shared" ref="I96:J96" si="12">SUM(I97)</f>
        <v>100</v>
      </c>
      <c r="J96" s="50">
        <f t="shared" si="12"/>
        <v>100</v>
      </c>
      <c r="K96" s="60">
        <f t="shared" si="9"/>
        <v>1</v>
      </c>
    </row>
    <row r="97" spans="1:11" s="41" customFormat="1" ht="45.75" customHeight="1" x14ac:dyDescent="0.25">
      <c r="A97" s="22" t="s">
        <v>132</v>
      </c>
      <c r="B97" s="77" t="s">
        <v>180</v>
      </c>
      <c r="C97" s="80"/>
      <c r="D97" s="81"/>
      <c r="E97" s="27">
        <v>984</v>
      </c>
      <c r="F97" s="28" t="s">
        <v>40</v>
      </c>
      <c r="G97" s="22">
        <v>6000000162</v>
      </c>
      <c r="H97" s="30" t="s">
        <v>123</v>
      </c>
      <c r="I97" s="31">
        <v>100</v>
      </c>
      <c r="J97" s="31">
        <v>100</v>
      </c>
      <c r="K97" s="60">
        <f t="shared" ref="K97:K99" si="13">SUM(J97/I97)*100%</f>
        <v>1</v>
      </c>
    </row>
    <row r="98" spans="1:11" s="21" customFormat="1" ht="78.75" customHeight="1" x14ac:dyDescent="0.25">
      <c r="A98" s="22" t="s">
        <v>133</v>
      </c>
      <c r="B98" s="178" t="s">
        <v>248</v>
      </c>
      <c r="C98" s="107"/>
      <c r="D98" s="108"/>
      <c r="E98" s="46">
        <v>984</v>
      </c>
      <c r="F98" s="47" t="s">
        <v>40</v>
      </c>
      <c r="G98" s="47" t="s">
        <v>160</v>
      </c>
      <c r="H98" s="47"/>
      <c r="I98" s="51">
        <f>SUM(I99)</f>
        <v>14368.7</v>
      </c>
      <c r="J98" s="51">
        <f>SUM(J99)</f>
        <v>14368.3</v>
      </c>
      <c r="K98" s="60">
        <f t="shared" si="13"/>
        <v>0.99997216171261138</v>
      </c>
    </row>
    <row r="99" spans="1:11" ht="47.25" customHeight="1" x14ac:dyDescent="0.25">
      <c r="A99" s="22" t="s">
        <v>134</v>
      </c>
      <c r="B99" s="77" t="s">
        <v>180</v>
      </c>
      <c r="C99" s="80"/>
      <c r="D99" s="81"/>
      <c r="E99" s="27">
        <v>984</v>
      </c>
      <c r="F99" s="28" t="s">
        <v>40</v>
      </c>
      <c r="G99" s="28" t="s">
        <v>160</v>
      </c>
      <c r="H99" s="28" t="s">
        <v>123</v>
      </c>
      <c r="I99" s="32">
        <v>14368.7</v>
      </c>
      <c r="J99" s="32">
        <v>14368.3</v>
      </c>
      <c r="K99" s="60">
        <f t="shared" si="13"/>
        <v>0.99997216171261138</v>
      </c>
    </row>
    <row r="100" spans="1:11" s="21" customFormat="1" ht="141.6" customHeight="1" x14ac:dyDescent="0.25">
      <c r="A100" s="22" t="s">
        <v>135</v>
      </c>
      <c r="B100" s="197" t="s">
        <v>204</v>
      </c>
      <c r="C100" s="198"/>
      <c r="D100" s="199"/>
      <c r="E100" s="46">
        <v>984</v>
      </c>
      <c r="F100" s="47" t="s">
        <v>40</v>
      </c>
      <c r="G100" s="47" t="s">
        <v>161</v>
      </c>
      <c r="H100" s="47"/>
      <c r="I100" s="20">
        <f t="shared" ref="I100:J100" si="14">SUM(I101)</f>
        <v>998.1</v>
      </c>
      <c r="J100" s="20">
        <f t="shared" si="14"/>
        <v>998</v>
      </c>
      <c r="K100" s="60">
        <f t="shared" ref="K100:K114" si="15">SUM(J100/I100)*100%</f>
        <v>0.99989980963831282</v>
      </c>
    </row>
    <row r="101" spans="1:11" ht="45.75" customHeight="1" x14ac:dyDescent="0.25">
      <c r="A101" s="22" t="s">
        <v>136</v>
      </c>
      <c r="B101" s="77" t="s">
        <v>180</v>
      </c>
      <c r="C101" s="80"/>
      <c r="D101" s="81"/>
      <c r="E101" s="27">
        <v>984</v>
      </c>
      <c r="F101" s="28" t="s">
        <v>40</v>
      </c>
      <c r="G101" s="28" t="s">
        <v>161</v>
      </c>
      <c r="H101" s="28" t="s">
        <v>123</v>
      </c>
      <c r="I101" s="24">
        <v>998.1</v>
      </c>
      <c r="J101" s="24">
        <v>998</v>
      </c>
      <c r="K101" s="60">
        <f t="shared" si="15"/>
        <v>0.99989980963831282</v>
      </c>
    </row>
    <row r="102" spans="1:11" s="25" customFormat="1" ht="117" customHeight="1" x14ac:dyDescent="0.25">
      <c r="A102" s="22" t="s">
        <v>245</v>
      </c>
      <c r="B102" s="89" t="s">
        <v>184</v>
      </c>
      <c r="C102" s="72"/>
      <c r="D102" s="73"/>
      <c r="E102" s="52">
        <v>984</v>
      </c>
      <c r="F102" s="53" t="s">
        <v>40</v>
      </c>
      <c r="G102" s="47" t="s">
        <v>162</v>
      </c>
      <c r="H102" s="53"/>
      <c r="I102" s="20">
        <f t="shared" ref="I102:J102" si="16">SUM(I103)</f>
        <v>993.2</v>
      </c>
      <c r="J102" s="20">
        <f t="shared" si="16"/>
        <v>993.1</v>
      </c>
      <c r="K102" s="60">
        <f t="shared" si="15"/>
        <v>0.99989931534434151</v>
      </c>
    </row>
    <row r="103" spans="1:11" s="21" customFormat="1" ht="47.25" customHeight="1" x14ac:dyDescent="0.25">
      <c r="A103" s="22" t="s">
        <v>246</v>
      </c>
      <c r="B103" s="77" t="s">
        <v>180</v>
      </c>
      <c r="C103" s="80"/>
      <c r="D103" s="81"/>
      <c r="E103" s="34">
        <v>984</v>
      </c>
      <c r="F103" s="35" t="s">
        <v>40</v>
      </c>
      <c r="G103" s="28" t="s">
        <v>162</v>
      </c>
      <c r="H103" s="35" t="s">
        <v>123</v>
      </c>
      <c r="I103" s="24">
        <v>993.2</v>
      </c>
      <c r="J103" s="24">
        <v>993.1</v>
      </c>
      <c r="K103" s="60">
        <f t="shared" si="15"/>
        <v>0.99989931534434151</v>
      </c>
    </row>
    <row r="104" spans="1:11" ht="83.25" customHeight="1" x14ac:dyDescent="0.25">
      <c r="A104" s="22" t="s">
        <v>277</v>
      </c>
      <c r="B104" s="71" t="s">
        <v>183</v>
      </c>
      <c r="C104" s="72"/>
      <c r="D104" s="73"/>
      <c r="E104" s="54">
        <v>984</v>
      </c>
      <c r="F104" s="55" t="s">
        <v>40</v>
      </c>
      <c r="G104" s="47" t="s">
        <v>163</v>
      </c>
      <c r="H104" s="55"/>
      <c r="I104" s="48">
        <f t="shared" ref="I104:J104" si="17">SUM(I105)</f>
        <v>8954.7000000000007</v>
      </c>
      <c r="J104" s="48">
        <f t="shared" si="17"/>
        <v>8954.2999999999993</v>
      </c>
      <c r="K104" s="60">
        <f t="shared" si="15"/>
        <v>0.99995533072018028</v>
      </c>
    </row>
    <row r="105" spans="1:11" s="21" customFormat="1" ht="47.25" customHeight="1" x14ac:dyDescent="0.25">
      <c r="A105" s="22" t="s">
        <v>278</v>
      </c>
      <c r="B105" s="77" t="s">
        <v>180</v>
      </c>
      <c r="C105" s="78"/>
      <c r="D105" s="79"/>
      <c r="E105" s="36">
        <v>984</v>
      </c>
      <c r="F105" s="37" t="s">
        <v>40</v>
      </c>
      <c r="G105" s="28" t="s">
        <v>163</v>
      </c>
      <c r="H105" s="37" t="s">
        <v>123</v>
      </c>
      <c r="I105" s="29">
        <v>8954.7000000000007</v>
      </c>
      <c r="J105" s="29">
        <v>8954.2999999999993</v>
      </c>
      <c r="K105" s="60">
        <f t="shared" si="15"/>
        <v>0.99995533072018028</v>
      </c>
    </row>
    <row r="106" spans="1:11" ht="128.44999999999999" customHeight="1" x14ac:dyDescent="0.25">
      <c r="A106" s="22" t="s">
        <v>279</v>
      </c>
      <c r="B106" s="93" t="s">
        <v>181</v>
      </c>
      <c r="C106" s="90"/>
      <c r="D106" s="91"/>
      <c r="E106" s="18">
        <v>984</v>
      </c>
      <c r="F106" s="19" t="s">
        <v>40</v>
      </c>
      <c r="G106" s="47" t="s">
        <v>182</v>
      </c>
      <c r="H106" s="18"/>
      <c r="I106" s="20">
        <f>SUM(I107)</f>
        <v>16854.400000000001</v>
      </c>
      <c r="J106" s="20">
        <f>SUM(J107)</f>
        <v>16754.3</v>
      </c>
      <c r="K106" s="60">
        <f t="shared" si="15"/>
        <v>0.99406089804442743</v>
      </c>
    </row>
    <row r="107" spans="1:11" ht="47.25" customHeight="1" x14ac:dyDescent="0.25">
      <c r="A107" s="22" t="s">
        <v>280</v>
      </c>
      <c r="B107" s="77" t="s">
        <v>180</v>
      </c>
      <c r="C107" s="80"/>
      <c r="D107" s="81"/>
      <c r="E107" s="22">
        <v>984</v>
      </c>
      <c r="F107" s="23" t="s">
        <v>40</v>
      </c>
      <c r="G107" s="28" t="s">
        <v>182</v>
      </c>
      <c r="H107" s="22">
        <v>200</v>
      </c>
      <c r="I107" s="24">
        <v>16854.400000000001</v>
      </c>
      <c r="J107" s="24">
        <v>16754.3</v>
      </c>
      <c r="K107" s="60">
        <f t="shared" si="15"/>
        <v>0.99406089804442743</v>
      </c>
    </row>
    <row r="108" spans="1:11" ht="18" customHeight="1" x14ac:dyDescent="0.25">
      <c r="A108" s="11" t="s">
        <v>41</v>
      </c>
      <c r="B108" s="68" t="s">
        <v>42</v>
      </c>
      <c r="C108" s="69"/>
      <c r="D108" s="70"/>
      <c r="E108" s="11">
        <v>984</v>
      </c>
      <c r="F108" s="13" t="s">
        <v>43</v>
      </c>
      <c r="G108" s="22"/>
      <c r="H108" s="22"/>
      <c r="I108" s="12">
        <f t="shared" ref="I108:J109" si="18">I109</f>
        <v>50</v>
      </c>
      <c r="J108" s="12">
        <f t="shared" si="18"/>
        <v>50</v>
      </c>
      <c r="K108" s="59">
        <f t="shared" si="15"/>
        <v>1</v>
      </c>
    </row>
    <row r="109" spans="1:11" s="21" customFormat="1" ht="32.450000000000003" customHeight="1" x14ac:dyDescent="0.25">
      <c r="A109" s="11" t="s">
        <v>44</v>
      </c>
      <c r="B109" s="186" t="s">
        <v>45</v>
      </c>
      <c r="C109" s="116"/>
      <c r="D109" s="117"/>
      <c r="E109" s="14">
        <v>984</v>
      </c>
      <c r="F109" s="15" t="s">
        <v>46</v>
      </c>
      <c r="G109" s="18"/>
      <c r="H109" s="18"/>
      <c r="I109" s="16">
        <f t="shared" si="18"/>
        <v>50</v>
      </c>
      <c r="J109" s="16">
        <f t="shared" si="18"/>
        <v>50</v>
      </c>
      <c r="K109" s="59">
        <f t="shared" si="15"/>
        <v>1</v>
      </c>
    </row>
    <row r="110" spans="1:11" ht="127.15" customHeight="1" x14ac:dyDescent="0.25">
      <c r="A110" s="22" t="s">
        <v>47</v>
      </c>
      <c r="B110" s="71" t="s">
        <v>179</v>
      </c>
      <c r="C110" s="72"/>
      <c r="D110" s="73"/>
      <c r="E110" s="18">
        <v>984</v>
      </c>
      <c r="F110" s="19" t="s">
        <v>46</v>
      </c>
      <c r="G110" s="18">
        <v>4100000170</v>
      </c>
      <c r="H110" s="18"/>
      <c r="I110" s="20">
        <f t="shared" ref="I110:J110" si="19">SUM(I111)</f>
        <v>50</v>
      </c>
      <c r="J110" s="20">
        <f t="shared" si="19"/>
        <v>50</v>
      </c>
      <c r="K110" s="60">
        <f t="shared" si="15"/>
        <v>1</v>
      </c>
    </row>
    <row r="111" spans="1:11" s="21" customFormat="1" ht="47.25" customHeight="1" x14ac:dyDescent="0.25">
      <c r="A111" s="22" t="s">
        <v>48</v>
      </c>
      <c r="B111" s="77" t="s">
        <v>180</v>
      </c>
      <c r="C111" s="80"/>
      <c r="D111" s="81"/>
      <c r="E111" s="22">
        <v>984</v>
      </c>
      <c r="F111" s="23" t="s">
        <v>46</v>
      </c>
      <c r="G111" s="22">
        <v>4100000170</v>
      </c>
      <c r="H111" s="22">
        <v>200</v>
      </c>
      <c r="I111" s="24">
        <v>50</v>
      </c>
      <c r="J111" s="24">
        <v>50</v>
      </c>
      <c r="K111" s="60">
        <f t="shared" si="15"/>
        <v>1</v>
      </c>
    </row>
    <row r="112" spans="1:11" ht="17.25" customHeight="1" x14ac:dyDescent="0.25">
      <c r="A112" s="11" t="s">
        <v>49</v>
      </c>
      <c r="B112" s="187" t="s">
        <v>50</v>
      </c>
      <c r="C112" s="188"/>
      <c r="D112" s="189"/>
      <c r="E112" s="11">
        <v>984</v>
      </c>
      <c r="F112" s="13" t="s">
        <v>51</v>
      </c>
      <c r="G112" s="11"/>
      <c r="H112" s="11"/>
      <c r="I112" s="12">
        <f>SUM(I113+I116)</f>
        <v>5973.9</v>
      </c>
      <c r="J112" s="12">
        <f>SUM(J113+J116)</f>
        <v>5972.8</v>
      </c>
      <c r="K112" s="59">
        <f t="shared" si="15"/>
        <v>0.99981586568238512</v>
      </c>
    </row>
    <row r="113" spans="1:11" ht="49.5" customHeight="1" x14ac:dyDescent="0.25">
      <c r="A113" s="11" t="s">
        <v>52</v>
      </c>
      <c r="B113" s="193" t="s">
        <v>110</v>
      </c>
      <c r="C113" s="194"/>
      <c r="D113" s="195"/>
      <c r="E113" s="14">
        <v>984</v>
      </c>
      <c r="F113" s="15" t="s">
        <v>109</v>
      </c>
      <c r="G113" s="14"/>
      <c r="H113" s="14"/>
      <c r="I113" s="16">
        <f>SUM(I114)</f>
        <v>37</v>
      </c>
      <c r="J113" s="16">
        <f>SUM(J114)</f>
        <v>36</v>
      </c>
      <c r="K113" s="59">
        <f t="shared" si="15"/>
        <v>0.97297297297297303</v>
      </c>
    </row>
    <row r="114" spans="1:11" s="41" customFormat="1" ht="79.150000000000006" customHeight="1" x14ac:dyDescent="0.25">
      <c r="A114" s="22" t="s">
        <v>241</v>
      </c>
      <c r="B114" s="93" t="s">
        <v>247</v>
      </c>
      <c r="C114" s="98"/>
      <c r="D114" s="99"/>
      <c r="E114" s="4">
        <v>984</v>
      </c>
      <c r="F114" s="5" t="s">
        <v>109</v>
      </c>
      <c r="G114" s="4">
        <v>4500000462</v>
      </c>
      <c r="H114" s="4"/>
      <c r="I114" s="6">
        <f>SUM(I115)</f>
        <v>37</v>
      </c>
      <c r="J114" s="6">
        <f>SUM(J115)</f>
        <v>36</v>
      </c>
      <c r="K114" s="60">
        <f t="shared" si="15"/>
        <v>0.97297297297297303</v>
      </c>
    </row>
    <row r="115" spans="1:11" ht="52.9" customHeight="1" x14ac:dyDescent="0.25">
      <c r="A115" s="22" t="s">
        <v>242</v>
      </c>
      <c r="B115" s="77" t="s">
        <v>180</v>
      </c>
      <c r="C115" s="80"/>
      <c r="D115" s="81"/>
      <c r="E115" s="22">
        <v>984</v>
      </c>
      <c r="F115" s="23" t="s">
        <v>109</v>
      </c>
      <c r="G115" s="22">
        <v>4500000462</v>
      </c>
      <c r="H115" s="22">
        <v>200</v>
      </c>
      <c r="I115" s="24">
        <v>37</v>
      </c>
      <c r="J115" s="24">
        <v>36</v>
      </c>
      <c r="K115" s="60">
        <f t="shared" ref="K115:K133" si="20">SUM(J115/I115)*100%</f>
        <v>0.97297297297297303</v>
      </c>
    </row>
    <row r="116" spans="1:11" ht="17.45" customHeight="1" x14ac:dyDescent="0.25">
      <c r="A116" s="44" t="s">
        <v>111</v>
      </c>
      <c r="B116" s="186" t="s">
        <v>201</v>
      </c>
      <c r="C116" s="116"/>
      <c r="D116" s="117"/>
      <c r="E116" s="14">
        <v>984</v>
      </c>
      <c r="F116" s="15" t="s">
        <v>53</v>
      </c>
      <c r="G116" s="14"/>
      <c r="H116" s="14"/>
      <c r="I116" s="16">
        <f>SUM(I117+I119)</f>
        <v>5936.9</v>
      </c>
      <c r="J116" s="16">
        <f>SUM(J117+J119)</f>
        <v>5936.8</v>
      </c>
      <c r="K116" s="59">
        <f t="shared" si="20"/>
        <v>0.9999831561926259</v>
      </c>
    </row>
    <row r="117" spans="1:11" ht="47.45" customHeight="1" x14ac:dyDescent="0.25">
      <c r="A117" s="22" t="s">
        <v>112</v>
      </c>
      <c r="B117" s="85" t="s">
        <v>239</v>
      </c>
      <c r="C117" s="72"/>
      <c r="D117" s="73"/>
      <c r="E117" s="18">
        <v>984</v>
      </c>
      <c r="F117" s="19" t="s">
        <v>53</v>
      </c>
      <c r="G117" s="5" t="s">
        <v>240</v>
      </c>
      <c r="H117" s="18"/>
      <c r="I117" s="20">
        <f>I118</f>
        <v>215</v>
      </c>
      <c r="J117" s="20">
        <f>J118</f>
        <v>215</v>
      </c>
      <c r="K117" s="60">
        <f t="shared" si="20"/>
        <v>1</v>
      </c>
    </row>
    <row r="118" spans="1:11" ht="46.5" customHeight="1" x14ac:dyDescent="0.25">
      <c r="A118" s="22" t="s">
        <v>113</v>
      </c>
      <c r="B118" s="77" t="s">
        <v>180</v>
      </c>
      <c r="C118" s="80"/>
      <c r="D118" s="81"/>
      <c r="E118" s="22">
        <v>984</v>
      </c>
      <c r="F118" s="23" t="s">
        <v>53</v>
      </c>
      <c r="G118" s="23" t="s">
        <v>240</v>
      </c>
      <c r="H118" s="22">
        <v>200</v>
      </c>
      <c r="I118" s="24">
        <v>215</v>
      </c>
      <c r="J118" s="24">
        <v>215</v>
      </c>
      <c r="K118" s="60">
        <f t="shared" si="20"/>
        <v>1</v>
      </c>
    </row>
    <row r="119" spans="1:11" ht="96" customHeight="1" x14ac:dyDescent="0.25">
      <c r="A119" s="22" t="s">
        <v>114</v>
      </c>
      <c r="B119" s="160" t="s">
        <v>198</v>
      </c>
      <c r="C119" s="161"/>
      <c r="D119" s="162"/>
      <c r="E119" s="46">
        <v>984</v>
      </c>
      <c r="F119" s="47" t="s">
        <v>53</v>
      </c>
      <c r="G119" s="46">
        <v>7950000560</v>
      </c>
      <c r="H119" s="46"/>
      <c r="I119" s="48">
        <f t="shared" ref="I119:J119" si="21">SUM(I120)</f>
        <v>5721.9</v>
      </c>
      <c r="J119" s="48">
        <f t="shared" si="21"/>
        <v>5721.8</v>
      </c>
      <c r="K119" s="60">
        <f t="shared" si="20"/>
        <v>0.99998252328771919</v>
      </c>
    </row>
    <row r="120" spans="1:11" s="21" customFormat="1" ht="48" customHeight="1" x14ac:dyDescent="0.25">
      <c r="A120" s="22" t="s">
        <v>115</v>
      </c>
      <c r="B120" s="77" t="s">
        <v>180</v>
      </c>
      <c r="C120" s="80"/>
      <c r="D120" s="81"/>
      <c r="E120" s="27">
        <v>984</v>
      </c>
      <c r="F120" s="28" t="s">
        <v>53</v>
      </c>
      <c r="G120" s="27">
        <v>7950000560</v>
      </c>
      <c r="H120" s="27">
        <v>200</v>
      </c>
      <c r="I120" s="29">
        <v>5721.9</v>
      </c>
      <c r="J120" s="29">
        <v>5721.8</v>
      </c>
      <c r="K120" s="60">
        <f t="shared" si="20"/>
        <v>0.99998252328771919</v>
      </c>
    </row>
    <row r="121" spans="1:11" ht="17.25" customHeight="1" x14ac:dyDescent="0.25">
      <c r="A121" s="11" t="s">
        <v>54</v>
      </c>
      <c r="B121" s="92" t="s">
        <v>176</v>
      </c>
      <c r="C121" s="92"/>
      <c r="D121" s="92"/>
      <c r="E121" s="11">
        <v>984</v>
      </c>
      <c r="F121" s="13" t="s">
        <v>55</v>
      </c>
      <c r="G121" s="11"/>
      <c r="H121" s="22"/>
      <c r="I121" s="12">
        <f>SUM(I122+I131)</f>
        <v>19725.399999999998</v>
      </c>
      <c r="J121" s="12">
        <f>SUM(J122+J131)</f>
        <v>19698.099999999999</v>
      </c>
      <c r="K121" s="59">
        <f t="shared" si="20"/>
        <v>0.99861599764770304</v>
      </c>
    </row>
    <row r="122" spans="1:11" ht="16.5" customHeight="1" x14ac:dyDescent="0.25">
      <c r="A122" s="11" t="s">
        <v>56</v>
      </c>
      <c r="B122" s="111" t="s">
        <v>57</v>
      </c>
      <c r="C122" s="111"/>
      <c r="D122" s="111"/>
      <c r="E122" s="14">
        <v>984</v>
      </c>
      <c r="F122" s="15" t="s">
        <v>58</v>
      </c>
      <c r="G122" s="18"/>
      <c r="H122" s="18"/>
      <c r="I122" s="16">
        <f>SUM(I123+I125+I127+I129)</f>
        <v>7353.7</v>
      </c>
      <c r="J122" s="16">
        <f>SUM(J123+J125+J127+J129)</f>
        <v>7353.5</v>
      </c>
      <c r="K122" s="59">
        <f t="shared" si="20"/>
        <v>0.99997280280675038</v>
      </c>
    </row>
    <row r="123" spans="1:11" s="41" customFormat="1" ht="82.5" customHeight="1" x14ac:dyDescent="0.25">
      <c r="A123" s="22" t="s">
        <v>59</v>
      </c>
      <c r="B123" s="163" t="s">
        <v>247</v>
      </c>
      <c r="C123" s="163"/>
      <c r="D123" s="163"/>
      <c r="E123" s="4">
        <v>984</v>
      </c>
      <c r="F123" s="5" t="s">
        <v>58</v>
      </c>
      <c r="G123" s="4">
        <v>4500000462</v>
      </c>
      <c r="H123" s="4"/>
      <c r="I123" s="6">
        <f>I124</f>
        <v>1030</v>
      </c>
      <c r="J123" s="6">
        <f>J124</f>
        <v>1030</v>
      </c>
      <c r="K123" s="60">
        <f t="shared" si="20"/>
        <v>1</v>
      </c>
    </row>
    <row r="124" spans="1:11" ht="48.75" customHeight="1" x14ac:dyDescent="0.25">
      <c r="A124" s="22" t="s">
        <v>60</v>
      </c>
      <c r="B124" s="77" t="s">
        <v>180</v>
      </c>
      <c r="C124" s="80"/>
      <c r="D124" s="81"/>
      <c r="E124" s="22">
        <v>984</v>
      </c>
      <c r="F124" s="23" t="s">
        <v>58</v>
      </c>
      <c r="G124" s="22">
        <v>4500000462</v>
      </c>
      <c r="H124" s="22">
        <v>200</v>
      </c>
      <c r="I124" s="24">
        <v>1030</v>
      </c>
      <c r="J124" s="24">
        <v>1030</v>
      </c>
      <c r="K124" s="60">
        <f t="shared" si="20"/>
        <v>1</v>
      </c>
    </row>
    <row r="125" spans="1:11" s="21" customFormat="1" ht="96.75" customHeight="1" x14ac:dyDescent="0.25">
      <c r="A125" s="27" t="s">
        <v>61</v>
      </c>
      <c r="B125" s="174" t="s">
        <v>199</v>
      </c>
      <c r="C125" s="174"/>
      <c r="D125" s="174"/>
      <c r="E125" s="18">
        <v>984</v>
      </c>
      <c r="F125" s="19" t="s">
        <v>58</v>
      </c>
      <c r="G125" s="18">
        <v>7950000200</v>
      </c>
      <c r="H125" s="18"/>
      <c r="I125" s="20">
        <f t="shared" ref="I125:J125" si="22">SUM(I126)</f>
        <v>5151.7</v>
      </c>
      <c r="J125" s="20">
        <f t="shared" si="22"/>
        <v>5151.6000000000004</v>
      </c>
      <c r="K125" s="60">
        <f t="shared" si="20"/>
        <v>0.99998058893180908</v>
      </c>
    </row>
    <row r="126" spans="1:11" s="21" customFormat="1" ht="46.5" customHeight="1" x14ac:dyDescent="0.25">
      <c r="A126" s="27" t="s">
        <v>62</v>
      </c>
      <c r="B126" s="77" t="s">
        <v>180</v>
      </c>
      <c r="C126" s="80"/>
      <c r="D126" s="81"/>
      <c r="E126" s="22">
        <v>984</v>
      </c>
      <c r="F126" s="23" t="s">
        <v>58</v>
      </c>
      <c r="G126" s="22">
        <v>7950000200</v>
      </c>
      <c r="H126" s="22">
        <v>200</v>
      </c>
      <c r="I126" s="24">
        <v>5151.7</v>
      </c>
      <c r="J126" s="24">
        <v>5151.6000000000004</v>
      </c>
      <c r="K126" s="60">
        <f t="shared" si="20"/>
        <v>0.99998058893180908</v>
      </c>
    </row>
    <row r="127" spans="1:11" ht="84" customHeight="1" x14ac:dyDescent="0.25">
      <c r="A127" s="27" t="s">
        <v>63</v>
      </c>
      <c r="B127" s="71" t="s">
        <v>200</v>
      </c>
      <c r="C127" s="72"/>
      <c r="D127" s="73"/>
      <c r="E127" s="18">
        <v>984</v>
      </c>
      <c r="F127" s="19" t="s">
        <v>58</v>
      </c>
      <c r="G127" s="18">
        <v>7950000210</v>
      </c>
      <c r="H127" s="18"/>
      <c r="I127" s="20">
        <f t="shared" ref="I127:J127" si="23">SUM(I128)</f>
        <v>437</v>
      </c>
      <c r="J127" s="20">
        <f t="shared" si="23"/>
        <v>436.9</v>
      </c>
      <c r="K127" s="60">
        <f t="shared" si="20"/>
        <v>0.99977116704805491</v>
      </c>
    </row>
    <row r="128" spans="1:11" s="21" customFormat="1" ht="48" customHeight="1" x14ac:dyDescent="0.25">
      <c r="A128" s="27" t="s">
        <v>64</v>
      </c>
      <c r="B128" s="77" t="s">
        <v>180</v>
      </c>
      <c r="C128" s="80"/>
      <c r="D128" s="81"/>
      <c r="E128" s="22">
        <v>984</v>
      </c>
      <c r="F128" s="23" t="s">
        <v>58</v>
      </c>
      <c r="G128" s="22">
        <v>7950000210</v>
      </c>
      <c r="H128" s="22">
        <v>200</v>
      </c>
      <c r="I128" s="24">
        <v>437</v>
      </c>
      <c r="J128" s="24">
        <v>436.9</v>
      </c>
      <c r="K128" s="60">
        <f t="shared" si="20"/>
        <v>0.99977116704805491</v>
      </c>
    </row>
    <row r="129" spans="1:11" ht="94.9" customHeight="1" x14ac:dyDescent="0.25">
      <c r="A129" s="27" t="s">
        <v>116</v>
      </c>
      <c r="B129" s="160" t="s">
        <v>198</v>
      </c>
      <c r="C129" s="161"/>
      <c r="D129" s="162"/>
      <c r="E129" s="46">
        <v>984</v>
      </c>
      <c r="F129" s="47" t="s">
        <v>58</v>
      </c>
      <c r="G129" s="46">
        <v>7950000560</v>
      </c>
      <c r="H129" s="46"/>
      <c r="I129" s="48">
        <f t="shared" ref="I129:J129" si="24">SUM(I130)</f>
        <v>735</v>
      </c>
      <c r="J129" s="48">
        <f t="shared" si="24"/>
        <v>735</v>
      </c>
      <c r="K129" s="60">
        <f t="shared" si="20"/>
        <v>1</v>
      </c>
    </row>
    <row r="130" spans="1:11" ht="48" customHeight="1" x14ac:dyDescent="0.25">
      <c r="A130" s="27" t="s">
        <v>117</v>
      </c>
      <c r="B130" s="77" t="s">
        <v>180</v>
      </c>
      <c r="C130" s="80"/>
      <c r="D130" s="81"/>
      <c r="E130" s="27">
        <v>984</v>
      </c>
      <c r="F130" s="28" t="s">
        <v>58</v>
      </c>
      <c r="G130" s="27">
        <v>7950000560</v>
      </c>
      <c r="H130" s="27">
        <v>200</v>
      </c>
      <c r="I130" s="29">
        <v>735</v>
      </c>
      <c r="J130" s="29">
        <v>735</v>
      </c>
      <c r="K130" s="60">
        <f t="shared" si="20"/>
        <v>1</v>
      </c>
    </row>
    <row r="131" spans="1:11" ht="33" customHeight="1" x14ac:dyDescent="0.25">
      <c r="A131" s="11" t="s">
        <v>209</v>
      </c>
      <c r="B131" s="124" t="s">
        <v>208</v>
      </c>
      <c r="C131" s="125"/>
      <c r="D131" s="126"/>
      <c r="E131" s="1">
        <v>984</v>
      </c>
      <c r="F131" s="2" t="s">
        <v>207</v>
      </c>
      <c r="G131" s="1"/>
      <c r="H131" s="1"/>
      <c r="I131" s="3">
        <f>SUM(I132)</f>
        <v>12371.699999999999</v>
      </c>
      <c r="J131" s="3">
        <f>SUM(J132)</f>
        <v>12344.6</v>
      </c>
      <c r="K131" s="59">
        <f t="shared" si="20"/>
        <v>0.99780951688126951</v>
      </c>
    </row>
    <row r="132" spans="1:11" ht="80.25" customHeight="1" x14ac:dyDescent="0.25">
      <c r="A132" s="22" t="s">
        <v>210</v>
      </c>
      <c r="B132" s="163" t="s">
        <v>247</v>
      </c>
      <c r="C132" s="174"/>
      <c r="D132" s="174"/>
      <c r="E132" s="18">
        <v>984</v>
      </c>
      <c r="F132" s="19" t="s">
        <v>207</v>
      </c>
      <c r="G132" s="18">
        <v>4500000462</v>
      </c>
      <c r="H132" s="18"/>
      <c r="I132" s="20">
        <f>SUM(I133+I134+I135)</f>
        <v>12371.699999999999</v>
      </c>
      <c r="J132" s="20">
        <f>SUM(J133+J134+J135)</f>
        <v>12344.6</v>
      </c>
      <c r="K132" s="60">
        <f t="shared" si="20"/>
        <v>0.99780951688126951</v>
      </c>
    </row>
    <row r="133" spans="1:11" ht="94.9" customHeight="1" x14ac:dyDescent="0.25">
      <c r="A133" s="22" t="s">
        <v>211</v>
      </c>
      <c r="B133" s="77" t="s">
        <v>124</v>
      </c>
      <c r="C133" s="80"/>
      <c r="D133" s="81"/>
      <c r="E133" s="22">
        <v>984</v>
      </c>
      <c r="F133" s="23" t="s">
        <v>207</v>
      </c>
      <c r="G133" s="22">
        <v>4500000462</v>
      </c>
      <c r="H133" s="23" t="s">
        <v>126</v>
      </c>
      <c r="I133" s="29">
        <v>9750</v>
      </c>
      <c r="J133" s="29">
        <v>9740.4</v>
      </c>
      <c r="K133" s="60">
        <f t="shared" si="20"/>
        <v>0.99901538461538453</v>
      </c>
    </row>
    <row r="134" spans="1:11" ht="46.9" customHeight="1" x14ac:dyDescent="0.25">
      <c r="A134" s="22" t="s">
        <v>212</v>
      </c>
      <c r="B134" s="77" t="s">
        <v>180</v>
      </c>
      <c r="C134" s="80"/>
      <c r="D134" s="81"/>
      <c r="E134" s="22">
        <v>984</v>
      </c>
      <c r="F134" s="23" t="s">
        <v>207</v>
      </c>
      <c r="G134" s="22">
        <v>4500000462</v>
      </c>
      <c r="H134" s="23" t="s">
        <v>123</v>
      </c>
      <c r="I134" s="29">
        <v>2618.8000000000002</v>
      </c>
      <c r="J134" s="29">
        <v>2603.5</v>
      </c>
      <c r="K134" s="60">
        <f t="shared" ref="K134:K136" si="25">SUM(J134/I134)*100%</f>
        <v>0.99415762944860231</v>
      </c>
    </row>
    <row r="135" spans="1:11" ht="19.149999999999999" customHeight="1" x14ac:dyDescent="0.25">
      <c r="A135" s="22" t="s">
        <v>260</v>
      </c>
      <c r="B135" s="103" t="s">
        <v>122</v>
      </c>
      <c r="C135" s="104"/>
      <c r="D135" s="105"/>
      <c r="E135" s="22">
        <v>984</v>
      </c>
      <c r="F135" s="23" t="s">
        <v>207</v>
      </c>
      <c r="G135" s="22">
        <v>4500000462</v>
      </c>
      <c r="H135" s="23" t="s">
        <v>125</v>
      </c>
      <c r="I135" s="29">
        <v>2.9</v>
      </c>
      <c r="J135" s="29">
        <v>0.7</v>
      </c>
      <c r="K135" s="60">
        <f t="shared" si="25"/>
        <v>0.24137931034482757</v>
      </c>
    </row>
    <row r="136" spans="1:11" s="21" customFormat="1" ht="16.5" customHeight="1" x14ac:dyDescent="0.25">
      <c r="A136" s="11" t="s">
        <v>65</v>
      </c>
      <c r="B136" s="68" t="s">
        <v>66</v>
      </c>
      <c r="C136" s="69"/>
      <c r="D136" s="70"/>
      <c r="E136" s="11">
        <v>984</v>
      </c>
      <c r="F136" s="11">
        <v>1000</v>
      </c>
      <c r="G136" s="11"/>
      <c r="H136" s="11"/>
      <c r="I136" s="12">
        <f>SUM(I137+I142+I149)</f>
        <v>26821.199999999997</v>
      </c>
      <c r="J136" s="12">
        <f>SUM(J137+J142+J149)</f>
        <v>26346.1</v>
      </c>
      <c r="K136" s="59">
        <f t="shared" si="25"/>
        <v>0.98228640031020242</v>
      </c>
    </row>
    <row r="137" spans="1:11" ht="17.45" customHeight="1" x14ac:dyDescent="0.25">
      <c r="A137" s="11" t="s">
        <v>67</v>
      </c>
      <c r="B137" s="185" t="s">
        <v>234</v>
      </c>
      <c r="C137" s="172"/>
      <c r="D137" s="173"/>
      <c r="E137" s="14">
        <v>984</v>
      </c>
      <c r="F137" s="14">
        <v>1001</v>
      </c>
      <c r="G137" s="14"/>
      <c r="H137" s="14"/>
      <c r="I137" s="16">
        <f>SUM(I138+I140)</f>
        <v>970</v>
      </c>
      <c r="J137" s="16">
        <f>SUM(J138+J140)</f>
        <v>969.6</v>
      </c>
      <c r="K137" s="59">
        <f t="shared" ref="K137:K139" si="26">SUM(J137/I137)*100%</f>
        <v>0.99958762886597941</v>
      </c>
    </row>
    <row r="138" spans="1:11" s="21" customFormat="1" ht="126" customHeight="1" x14ac:dyDescent="0.25">
      <c r="A138" s="22" t="s">
        <v>69</v>
      </c>
      <c r="B138" s="106" t="s">
        <v>218</v>
      </c>
      <c r="C138" s="107"/>
      <c r="D138" s="108"/>
      <c r="E138" s="18">
        <v>984</v>
      </c>
      <c r="F138" s="18">
        <v>1001</v>
      </c>
      <c r="G138" s="18">
        <v>5050000231</v>
      </c>
      <c r="H138" s="18"/>
      <c r="I138" s="20">
        <f t="shared" ref="I138:J138" si="27">SUM(I139)</f>
        <v>501.2</v>
      </c>
      <c r="J138" s="20">
        <f t="shared" si="27"/>
        <v>501.1</v>
      </c>
      <c r="K138" s="60">
        <f t="shared" si="26"/>
        <v>0.99980047885075829</v>
      </c>
    </row>
    <row r="139" spans="1:11" s="21" customFormat="1" ht="30" customHeight="1" x14ac:dyDescent="0.25">
      <c r="A139" s="22" t="s">
        <v>70</v>
      </c>
      <c r="B139" s="165" t="s">
        <v>177</v>
      </c>
      <c r="C139" s="166"/>
      <c r="D139" s="167"/>
      <c r="E139" s="22">
        <v>984</v>
      </c>
      <c r="F139" s="22">
        <v>1001</v>
      </c>
      <c r="G139" s="22">
        <v>5050000231</v>
      </c>
      <c r="H139" s="23" t="s">
        <v>127</v>
      </c>
      <c r="I139" s="24">
        <v>501.2</v>
      </c>
      <c r="J139" s="24">
        <v>501.1</v>
      </c>
      <c r="K139" s="60">
        <f t="shared" si="26"/>
        <v>0.99980047885075829</v>
      </c>
    </row>
    <row r="140" spans="1:11" s="21" customFormat="1" ht="124.9" customHeight="1" x14ac:dyDescent="0.25">
      <c r="A140" s="22" t="s">
        <v>213</v>
      </c>
      <c r="B140" s="178" t="s">
        <v>252</v>
      </c>
      <c r="C140" s="179"/>
      <c r="D140" s="180"/>
      <c r="E140" s="18">
        <v>984</v>
      </c>
      <c r="F140" s="18">
        <v>1001</v>
      </c>
      <c r="G140" s="18">
        <v>5050000240</v>
      </c>
      <c r="H140" s="18"/>
      <c r="I140" s="6">
        <f t="shared" ref="I140:J140" si="28">SUM(I141)</f>
        <v>468.8</v>
      </c>
      <c r="J140" s="6">
        <f t="shared" si="28"/>
        <v>468.5</v>
      </c>
      <c r="K140" s="60">
        <f t="shared" ref="K140:K142" si="29">SUM(J140/I140)*100%</f>
        <v>0.99936006825938561</v>
      </c>
    </row>
    <row r="141" spans="1:11" s="21" customFormat="1" ht="29.45" customHeight="1" x14ac:dyDescent="0.25">
      <c r="A141" s="22" t="s">
        <v>214</v>
      </c>
      <c r="B141" s="165" t="s">
        <v>177</v>
      </c>
      <c r="C141" s="166"/>
      <c r="D141" s="167"/>
      <c r="E141" s="22">
        <v>984</v>
      </c>
      <c r="F141" s="22">
        <v>1001</v>
      </c>
      <c r="G141" s="22">
        <v>5050000240</v>
      </c>
      <c r="H141" s="23" t="s">
        <v>127</v>
      </c>
      <c r="I141" s="24">
        <v>468.8</v>
      </c>
      <c r="J141" s="24">
        <v>468.5</v>
      </c>
      <c r="K141" s="60">
        <f t="shared" si="29"/>
        <v>0.99936006825938561</v>
      </c>
    </row>
    <row r="142" spans="1:11" s="21" customFormat="1" ht="18" customHeight="1" x14ac:dyDescent="0.25">
      <c r="A142" s="11" t="s">
        <v>95</v>
      </c>
      <c r="B142" s="171" t="s">
        <v>68</v>
      </c>
      <c r="C142" s="172"/>
      <c r="D142" s="173"/>
      <c r="E142" s="14">
        <v>984</v>
      </c>
      <c r="F142" s="14">
        <v>1004</v>
      </c>
      <c r="G142" s="18"/>
      <c r="H142" s="18"/>
      <c r="I142" s="16">
        <f>SUM(I143+I145+I147)</f>
        <v>24936.1</v>
      </c>
      <c r="J142" s="16">
        <f>SUM(J145+J147+J143)</f>
        <v>24461.7</v>
      </c>
      <c r="K142" s="59">
        <f t="shared" si="29"/>
        <v>0.98097537305352489</v>
      </c>
    </row>
    <row r="143" spans="1:11" s="21" customFormat="1" ht="84.6" customHeight="1" x14ac:dyDescent="0.25">
      <c r="A143" s="4" t="s">
        <v>96</v>
      </c>
      <c r="B143" s="93" t="s">
        <v>247</v>
      </c>
      <c r="C143" s="96"/>
      <c r="D143" s="97"/>
      <c r="E143" s="4">
        <v>984</v>
      </c>
      <c r="F143" s="4">
        <v>1004</v>
      </c>
      <c r="G143" s="4">
        <v>4500000462</v>
      </c>
      <c r="H143" s="4"/>
      <c r="I143" s="24">
        <f>SUM(I144)</f>
        <v>0.6</v>
      </c>
      <c r="J143" s="6">
        <f>SUM(J144)</f>
        <v>0.6</v>
      </c>
      <c r="K143" s="60">
        <f t="shared" ref="K143:K145" si="30">SUM(J143/I143)*100%</f>
        <v>1</v>
      </c>
    </row>
    <row r="144" spans="1:11" s="21" customFormat="1" ht="99.6" customHeight="1" x14ac:dyDescent="0.25">
      <c r="A144" s="22" t="s">
        <v>97</v>
      </c>
      <c r="B144" s="77" t="s">
        <v>124</v>
      </c>
      <c r="C144" s="78"/>
      <c r="D144" s="79"/>
      <c r="E144" s="22">
        <v>984</v>
      </c>
      <c r="F144" s="22">
        <v>1004</v>
      </c>
      <c r="G144" s="22">
        <v>4500000462</v>
      </c>
      <c r="H144" s="22">
        <v>100</v>
      </c>
      <c r="I144" s="24">
        <v>0.6</v>
      </c>
      <c r="J144" s="6">
        <v>0.6</v>
      </c>
      <c r="K144" s="60">
        <f t="shared" si="30"/>
        <v>1</v>
      </c>
    </row>
    <row r="145" spans="1:11" s="21" customFormat="1" ht="96" customHeight="1" x14ac:dyDescent="0.25">
      <c r="A145" s="22" t="s">
        <v>98</v>
      </c>
      <c r="B145" s="163" t="s">
        <v>173</v>
      </c>
      <c r="C145" s="174"/>
      <c r="D145" s="174"/>
      <c r="E145" s="18">
        <v>984</v>
      </c>
      <c r="F145" s="18">
        <v>1004</v>
      </c>
      <c r="G145" s="19" t="s">
        <v>168</v>
      </c>
      <c r="H145" s="18"/>
      <c r="I145" s="20">
        <f t="shared" ref="I145:J145" si="31">SUM(I146)</f>
        <v>16790</v>
      </c>
      <c r="J145" s="20">
        <f t="shared" si="31"/>
        <v>16478.900000000001</v>
      </c>
      <c r="K145" s="60">
        <f t="shared" si="30"/>
        <v>0.98147111375818952</v>
      </c>
    </row>
    <row r="146" spans="1:11" ht="30.75" customHeight="1" x14ac:dyDescent="0.25">
      <c r="A146" s="22" t="s">
        <v>99</v>
      </c>
      <c r="B146" s="165" t="s">
        <v>177</v>
      </c>
      <c r="C146" s="166"/>
      <c r="D146" s="167"/>
      <c r="E146" s="22">
        <v>984</v>
      </c>
      <c r="F146" s="22">
        <v>1004</v>
      </c>
      <c r="G146" s="23" t="s">
        <v>168</v>
      </c>
      <c r="H146" s="22">
        <v>300</v>
      </c>
      <c r="I146" s="24">
        <v>16790</v>
      </c>
      <c r="J146" s="24">
        <v>16478.900000000001</v>
      </c>
      <c r="K146" s="60">
        <f t="shared" ref="K146:K148" si="32">SUM(J146/I146)*100%</f>
        <v>0.98147111375818952</v>
      </c>
    </row>
    <row r="147" spans="1:11" s="21" customFormat="1" ht="78" customHeight="1" x14ac:dyDescent="0.25">
      <c r="A147" s="22" t="s">
        <v>273</v>
      </c>
      <c r="B147" s="163" t="s">
        <v>174</v>
      </c>
      <c r="C147" s="174"/>
      <c r="D147" s="174"/>
      <c r="E147" s="18">
        <v>984</v>
      </c>
      <c r="F147" s="18">
        <v>1004</v>
      </c>
      <c r="G147" s="19" t="s">
        <v>169</v>
      </c>
      <c r="H147" s="18"/>
      <c r="I147" s="20">
        <f t="shared" ref="I147:J147" si="33">SUM(I148)</f>
        <v>8145.5</v>
      </c>
      <c r="J147" s="20">
        <f t="shared" si="33"/>
        <v>7982.2</v>
      </c>
      <c r="K147" s="60">
        <f t="shared" si="32"/>
        <v>0.97995212080289729</v>
      </c>
    </row>
    <row r="148" spans="1:11" s="21" customFormat="1" ht="30" customHeight="1" x14ac:dyDescent="0.25">
      <c r="A148" s="22" t="s">
        <v>274</v>
      </c>
      <c r="B148" s="165" t="s">
        <v>177</v>
      </c>
      <c r="C148" s="166"/>
      <c r="D148" s="167"/>
      <c r="E148" s="22">
        <v>984</v>
      </c>
      <c r="F148" s="22">
        <v>1004</v>
      </c>
      <c r="G148" s="23" t="s">
        <v>169</v>
      </c>
      <c r="H148" s="22">
        <v>300</v>
      </c>
      <c r="I148" s="24">
        <v>8145.5</v>
      </c>
      <c r="J148" s="24">
        <v>7982.2</v>
      </c>
      <c r="K148" s="60">
        <f t="shared" si="32"/>
        <v>0.97995212080289729</v>
      </c>
    </row>
    <row r="149" spans="1:11" s="43" customFormat="1" ht="30" customHeight="1" x14ac:dyDescent="0.25">
      <c r="A149" s="11" t="s">
        <v>235</v>
      </c>
      <c r="B149" s="181" t="s">
        <v>236</v>
      </c>
      <c r="C149" s="182"/>
      <c r="D149" s="183"/>
      <c r="E149" s="1">
        <v>984</v>
      </c>
      <c r="F149" s="1">
        <v>1006</v>
      </c>
      <c r="G149" s="2"/>
      <c r="H149" s="1"/>
      <c r="I149" s="3">
        <f t="shared" ref="I149:J150" si="34">SUM(I150)</f>
        <v>915.1</v>
      </c>
      <c r="J149" s="3">
        <f t="shared" si="34"/>
        <v>914.8</v>
      </c>
      <c r="K149" s="59">
        <f t="shared" ref="K149:K151" si="35">SUM(J149/I149)*100%</f>
        <v>0.99967216697628669</v>
      </c>
    </row>
    <row r="150" spans="1:11" s="21" customFormat="1" ht="188.45" customHeight="1" x14ac:dyDescent="0.25">
      <c r="A150" s="22" t="s">
        <v>237</v>
      </c>
      <c r="B150" s="106" t="s">
        <v>253</v>
      </c>
      <c r="C150" s="107"/>
      <c r="D150" s="108"/>
      <c r="E150" s="18">
        <v>984</v>
      </c>
      <c r="F150" s="18">
        <v>1006</v>
      </c>
      <c r="G150" s="18">
        <v>5050000232</v>
      </c>
      <c r="H150" s="18"/>
      <c r="I150" s="20">
        <f t="shared" si="34"/>
        <v>915.1</v>
      </c>
      <c r="J150" s="20">
        <f t="shared" si="34"/>
        <v>914.8</v>
      </c>
      <c r="K150" s="60">
        <f t="shared" si="35"/>
        <v>0.99967216697628669</v>
      </c>
    </row>
    <row r="151" spans="1:11" s="21" customFormat="1" ht="30" customHeight="1" x14ac:dyDescent="0.25">
      <c r="A151" s="22" t="s">
        <v>238</v>
      </c>
      <c r="B151" s="165" t="s">
        <v>177</v>
      </c>
      <c r="C151" s="166"/>
      <c r="D151" s="167"/>
      <c r="E151" s="22">
        <v>984</v>
      </c>
      <c r="F151" s="22">
        <v>1006</v>
      </c>
      <c r="G151" s="22">
        <v>5050000232</v>
      </c>
      <c r="H151" s="23" t="s">
        <v>127</v>
      </c>
      <c r="I151" s="24">
        <v>915.1</v>
      </c>
      <c r="J151" s="24">
        <v>914.8</v>
      </c>
      <c r="K151" s="60">
        <f t="shared" si="35"/>
        <v>0.99967216697628669</v>
      </c>
    </row>
    <row r="152" spans="1:11" ht="17.25" customHeight="1" x14ac:dyDescent="0.25">
      <c r="A152" s="11" t="s">
        <v>71</v>
      </c>
      <c r="B152" s="92" t="s">
        <v>72</v>
      </c>
      <c r="C152" s="92"/>
      <c r="D152" s="92"/>
      <c r="E152" s="11">
        <v>984</v>
      </c>
      <c r="F152" s="13" t="s">
        <v>73</v>
      </c>
      <c r="G152" s="11"/>
      <c r="H152" s="11"/>
      <c r="I152" s="12">
        <f>SUM(I153)</f>
        <v>18456.600000000002</v>
      </c>
      <c r="J152" s="12">
        <f>SUM(J153)</f>
        <v>18456.200000000004</v>
      </c>
      <c r="K152" s="59">
        <f t="shared" ref="K152:K154" si="36">SUM(J152/I152)*100%</f>
        <v>0.99997832753594929</v>
      </c>
    </row>
    <row r="153" spans="1:11" ht="17.25" customHeight="1" x14ac:dyDescent="0.25">
      <c r="A153" s="11" t="s">
        <v>74</v>
      </c>
      <c r="B153" s="175" t="s">
        <v>178</v>
      </c>
      <c r="C153" s="176"/>
      <c r="D153" s="177"/>
      <c r="E153" s="14">
        <v>984</v>
      </c>
      <c r="F153" s="15" t="s">
        <v>75</v>
      </c>
      <c r="G153" s="14"/>
      <c r="H153" s="14"/>
      <c r="I153" s="16">
        <f>SUM(I154)</f>
        <v>18456.600000000002</v>
      </c>
      <c r="J153" s="16">
        <f>SUM(J154)</f>
        <v>18456.200000000004</v>
      </c>
      <c r="K153" s="59">
        <f t="shared" si="36"/>
        <v>0.99997832753594929</v>
      </c>
    </row>
    <row r="154" spans="1:11" s="21" customFormat="1" ht="82.5" customHeight="1" x14ac:dyDescent="0.25">
      <c r="A154" s="22" t="s">
        <v>76</v>
      </c>
      <c r="B154" s="89" t="s">
        <v>142</v>
      </c>
      <c r="C154" s="94"/>
      <c r="D154" s="95"/>
      <c r="E154" s="18">
        <v>984</v>
      </c>
      <c r="F154" s="19" t="s">
        <v>75</v>
      </c>
      <c r="G154" s="18">
        <v>4870000463</v>
      </c>
      <c r="H154" s="18"/>
      <c r="I154" s="20">
        <f>SUM(I155+I156+I157)</f>
        <v>18456.600000000002</v>
      </c>
      <c r="J154" s="20">
        <f>SUM(J155+J156+J157)</f>
        <v>18456.200000000004</v>
      </c>
      <c r="K154" s="60">
        <f t="shared" si="36"/>
        <v>0.99997832753594929</v>
      </c>
    </row>
    <row r="155" spans="1:11" s="21" customFormat="1" ht="98.25" customHeight="1" x14ac:dyDescent="0.25">
      <c r="A155" s="22" t="s">
        <v>77</v>
      </c>
      <c r="B155" s="77" t="s">
        <v>124</v>
      </c>
      <c r="C155" s="80"/>
      <c r="D155" s="81"/>
      <c r="E155" s="22">
        <v>984</v>
      </c>
      <c r="F155" s="23" t="s">
        <v>75</v>
      </c>
      <c r="G155" s="22">
        <v>4870000463</v>
      </c>
      <c r="H155" s="22">
        <v>100</v>
      </c>
      <c r="I155" s="24">
        <v>11690.7</v>
      </c>
      <c r="J155" s="24">
        <v>11690.7</v>
      </c>
      <c r="K155" s="60">
        <f t="shared" ref="K155:K157" si="37">SUM(J155/I155)*100%</f>
        <v>1</v>
      </c>
    </row>
    <row r="156" spans="1:11" s="21" customFormat="1" ht="49.5" customHeight="1" x14ac:dyDescent="0.25">
      <c r="A156" s="22" t="s">
        <v>147</v>
      </c>
      <c r="B156" s="77" t="s">
        <v>180</v>
      </c>
      <c r="C156" s="78"/>
      <c r="D156" s="79"/>
      <c r="E156" s="22">
        <v>984</v>
      </c>
      <c r="F156" s="23" t="s">
        <v>75</v>
      </c>
      <c r="G156" s="22">
        <v>4870000463</v>
      </c>
      <c r="H156" s="22">
        <v>200</v>
      </c>
      <c r="I156" s="24">
        <v>6735.1</v>
      </c>
      <c r="J156" s="24">
        <v>6735.1</v>
      </c>
      <c r="K156" s="60">
        <f t="shared" si="37"/>
        <v>1</v>
      </c>
    </row>
    <row r="157" spans="1:11" s="21" customFormat="1" ht="19.899999999999999" customHeight="1" x14ac:dyDescent="0.25">
      <c r="A157" s="22" t="s">
        <v>261</v>
      </c>
      <c r="B157" s="103" t="s">
        <v>122</v>
      </c>
      <c r="C157" s="104"/>
      <c r="D157" s="105"/>
      <c r="E157" s="22">
        <v>984</v>
      </c>
      <c r="F157" s="23" t="s">
        <v>75</v>
      </c>
      <c r="G157" s="22">
        <v>4870000463</v>
      </c>
      <c r="H157" s="22">
        <v>800</v>
      </c>
      <c r="I157" s="24">
        <v>30.8</v>
      </c>
      <c r="J157" s="24">
        <v>30.4</v>
      </c>
      <c r="K157" s="60">
        <f t="shared" si="37"/>
        <v>0.9870129870129869</v>
      </c>
    </row>
    <row r="158" spans="1:11" ht="31.9" customHeight="1" x14ac:dyDescent="0.25">
      <c r="A158" s="11" t="s">
        <v>78</v>
      </c>
      <c r="B158" s="130" t="s">
        <v>79</v>
      </c>
      <c r="C158" s="131"/>
      <c r="D158" s="132"/>
      <c r="E158" s="11">
        <v>984</v>
      </c>
      <c r="F158" s="11">
        <v>1200</v>
      </c>
      <c r="G158" s="11"/>
      <c r="H158" s="11"/>
      <c r="I158" s="12">
        <f t="shared" ref="I158:J160" si="38">SUM(I159)</f>
        <v>2197.1</v>
      </c>
      <c r="J158" s="12">
        <f t="shared" si="38"/>
        <v>2197</v>
      </c>
      <c r="K158" s="59">
        <f t="shared" ref="K158:K160" si="39">SUM(J158/I158)*100%</f>
        <v>0.99995448545810395</v>
      </c>
    </row>
    <row r="159" spans="1:11" ht="17.45" customHeight="1" x14ac:dyDescent="0.25">
      <c r="A159" s="11" t="s">
        <v>80</v>
      </c>
      <c r="B159" s="168" t="s">
        <v>81</v>
      </c>
      <c r="C159" s="169"/>
      <c r="D159" s="170"/>
      <c r="E159" s="14">
        <v>984</v>
      </c>
      <c r="F159" s="15" t="s">
        <v>82</v>
      </c>
      <c r="G159" s="14"/>
      <c r="H159" s="18"/>
      <c r="I159" s="16">
        <f t="shared" si="38"/>
        <v>2197.1</v>
      </c>
      <c r="J159" s="16">
        <f t="shared" si="38"/>
        <v>2197</v>
      </c>
      <c r="K159" s="59">
        <f t="shared" si="39"/>
        <v>0.99995448545810395</v>
      </c>
    </row>
    <row r="160" spans="1:11" ht="79.150000000000006" customHeight="1" x14ac:dyDescent="0.25">
      <c r="A160" s="23" t="s">
        <v>83</v>
      </c>
      <c r="B160" s="85" t="s">
        <v>170</v>
      </c>
      <c r="C160" s="72"/>
      <c r="D160" s="73"/>
      <c r="E160" s="18">
        <v>984</v>
      </c>
      <c r="F160" s="19" t="s">
        <v>82</v>
      </c>
      <c r="G160" s="19" t="s">
        <v>165</v>
      </c>
      <c r="H160" s="18"/>
      <c r="I160" s="20">
        <f t="shared" si="38"/>
        <v>2197.1</v>
      </c>
      <c r="J160" s="20">
        <f t="shared" si="38"/>
        <v>2197</v>
      </c>
      <c r="K160" s="60">
        <f t="shared" si="39"/>
        <v>0.99995448545810395</v>
      </c>
    </row>
    <row r="161" spans="1:11" ht="48.6" customHeight="1" x14ac:dyDescent="0.25">
      <c r="A161" s="22" t="s">
        <v>175</v>
      </c>
      <c r="B161" s="77" t="s">
        <v>180</v>
      </c>
      <c r="C161" s="78"/>
      <c r="D161" s="79"/>
      <c r="E161" s="22">
        <v>984</v>
      </c>
      <c r="F161" s="23" t="s">
        <v>82</v>
      </c>
      <c r="G161" s="23" t="s">
        <v>165</v>
      </c>
      <c r="H161" s="23" t="s">
        <v>123</v>
      </c>
      <c r="I161" s="24">
        <v>2197.1</v>
      </c>
      <c r="J161" s="24">
        <v>2197</v>
      </c>
      <c r="K161" s="60">
        <f>SUM(J161/I161)*100%</f>
        <v>0.99995448545810395</v>
      </c>
    </row>
    <row r="162" spans="1:11" x14ac:dyDescent="0.25">
      <c r="A162" s="164" t="s">
        <v>84</v>
      </c>
      <c r="B162" s="164"/>
      <c r="C162" s="164"/>
      <c r="D162" s="164"/>
      <c r="E162" s="164"/>
      <c r="F162" s="164"/>
      <c r="G162" s="164"/>
      <c r="H162" s="164"/>
      <c r="I162" s="12">
        <f>SUM(I15+I33+I9)</f>
        <v>335649.1</v>
      </c>
      <c r="J162" s="12">
        <f>SUM(J15+J33+J9)</f>
        <v>334532.79999999993</v>
      </c>
      <c r="K162" s="59">
        <f>SUM(J162/I162)*100%</f>
        <v>0.99667420529356388</v>
      </c>
    </row>
    <row r="163" spans="1:11" x14ac:dyDescent="0.25">
      <c r="B163" s="7"/>
      <c r="C163" s="7"/>
    </row>
    <row r="164" spans="1:11" x14ac:dyDescent="0.25">
      <c r="B164" s="7"/>
      <c r="C164" s="7"/>
    </row>
    <row r="165" spans="1:11" ht="19.5" customHeight="1" x14ac:dyDescent="0.25">
      <c r="A165" s="33"/>
      <c r="B165" s="38"/>
      <c r="C165" s="38"/>
      <c r="D165" s="38"/>
      <c r="E165" s="38"/>
      <c r="F165" s="38"/>
      <c r="G165" s="38"/>
      <c r="H165" s="38"/>
    </row>
    <row r="166" spans="1:11" x14ac:dyDescent="0.25">
      <c r="B166" s="7"/>
      <c r="C166" s="7"/>
    </row>
    <row r="167" spans="1:11" x14ac:dyDescent="0.25">
      <c r="B167" s="7"/>
      <c r="C167" s="7"/>
      <c r="D167" s="39"/>
    </row>
    <row r="168" spans="1:11" x14ac:dyDescent="0.25">
      <c r="B168" s="7"/>
      <c r="C168" s="7"/>
      <c r="D168" s="40"/>
    </row>
    <row r="169" spans="1:11" x14ac:dyDescent="0.25">
      <c r="B169" s="7"/>
      <c r="C169" s="7"/>
      <c r="D169" s="40"/>
    </row>
    <row r="170" spans="1:11" x14ac:dyDescent="0.25">
      <c r="B170" s="7"/>
      <c r="C170" s="7"/>
      <c r="D170" s="40"/>
    </row>
    <row r="171" spans="1:11" x14ac:dyDescent="0.25">
      <c r="B171" s="7"/>
      <c r="C171" s="7"/>
    </row>
    <row r="172" spans="1:11" x14ac:dyDescent="0.25">
      <c r="B172" s="7"/>
      <c r="C172" s="7"/>
    </row>
    <row r="173" spans="1:11" x14ac:dyDescent="0.25">
      <c r="B173" s="7"/>
      <c r="C173" s="7"/>
    </row>
    <row r="174" spans="1:11" x14ac:dyDescent="0.25">
      <c r="B174" s="7"/>
      <c r="C174" s="7"/>
    </row>
    <row r="175" spans="1:11" x14ac:dyDescent="0.25">
      <c r="B175" s="7"/>
      <c r="C175" s="7"/>
    </row>
    <row r="176" spans="1:11" x14ac:dyDescent="0.25">
      <c r="B176" s="7"/>
      <c r="C176" s="7"/>
    </row>
    <row r="177" spans="2:3" x14ac:dyDescent="0.25">
      <c r="B177" s="7"/>
      <c r="C177" s="7"/>
    </row>
  </sheetData>
  <autoFilter ref="E8:H162"/>
  <mergeCells count="165">
    <mergeCell ref="B134:D134"/>
    <mergeCell ref="B95:D95"/>
    <mergeCell ref="B131:D131"/>
    <mergeCell ref="B132:D132"/>
    <mergeCell ref="B84:D84"/>
    <mergeCell ref="B127:D127"/>
    <mergeCell ref="B92:D92"/>
    <mergeCell ref="B87:D87"/>
    <mergeCell ref="B83:D83"/>
    <mergeCell ref="B104:D104"/>
    <mergeCell ref="B98:D98"/>
    <mergeCell ref="B85:D85"/>
    <mergeCell ref="B120:D120"/>
    <mergeCell ref="B82:D82"/>
    <mergeCell ref="B113:D113"/>
    <mergeCell ref="B96:D96"/>
    <mergeCell ref="B90:D90"/>
    <mergeCell ref="B91:D91"/>
    <mergeCell ref="B93:D93"/>
    <mergeCell ref="B100:D100"/>
    <mergeCell ref="B101:D101"/>
    <mergeCell ref="B102:D102"/>
    <mergeCell ref="B106:D106"/>
    <mergeCell ref="B105:D105"/>
    <mergeCell ref="G1:K1"/>
    <mergeCell ref="G2:K2"/>
    <mergeCell ref="B157:D157"/>
    <mergeCell ref="B129:D129"/>
    <mergeCell ref="B128:D128"/>
    <mergeCell ref="B136:D136"/>
    <mergeCell ref="B138:D138"/>
    <mergeCell ref="B137:D137"/>
    <mergeCell ref="B135:D135"/>
    <mergeCell ref="B133:D133"/>
    <mergeCell ref="B130:D130"/>
    <mergeCell ref="B126:D126"/>
    <mergeCell ref="B125:D125"/>
    <mergeCell ref="B117:D117"/>
    <mergeCell ref="B109:D109"/>
    <mergeCell ref="B111:D111"/>
    <mergeCell ref="B112:D112"/>
    <mergeCell ref="B116:D116"/>
    <mergeCell ref="B118:D118"/>
    <mergeCell ref="B66:D66"/>
    <mergeCell ref="B86:D86"/>
    <mergeCell ref="B80:D80"/>
    <mergeCell ref="B12:D12"/>
    <mergeCell ref="B14:D14"/>
    <mergeCell ref="A162:H162"/>
    <mergeCell ref="B139:D139"/>
    <mergeCell ref="B160:D160"/>
    <mergeCell ref="B158:D158"/>
    <mergeCell ref="B159:D159"/>
    <mergeCell ref="B154:D154"/>
    <mergeCell ref="B156:D156"/>
    <mergeCell ref="B155:D155"/>
    <mergeCell ref="B142:D142"/>
    <mergeCell ref="B148:D148"/>
    <mergeCell ref="B145:D145"/>
    <mergeCell ref="B153:D153"/>
    <mergeCell ref="B147:D147"/>
    <mergeCell ref="B161:D161"/>
    <mergeCell ref="B152:D152"/>
    <mergeCell ref="B146:D146"/>
    <mergeCell ref="B141:D141"/>
    <mergeCell ref="B140:D140"/>
    <mergeCell ref="B150:D150"/>
    <mergeCell ref="B151:D151"/>
    <mergeCell ref="B149:D149"/>
    <mergeCell ref="B143:D143"/>
    <mergeCell ref="B144:D144"/>
    <mergeCell ref="B78:D78"/>
    <mergeCell ref="B75:D75"/>
    <mergeCell ref="B73:D73"/>
    <mergeCell ref="B74:D74"/>
    <mergeCell ref="B60:D60"/>
    <mergeCell ref="B58:D58"/>
    <mergeCell ref="B45:D45"/>
    <mergeCell ref="B81:D81"/>
    <mergeCell ref="B124:D124"/>
    <mergeCell ref="B88:D88"/>
    <mergeCell ref="B89:D89"/>
    <mergeCell ref="B114:D114"/>
    <mergeCell ref="B115:D115"/>
    <mergeCell ref="B121:D121"/>
    <mergeCell ref="B103:D103"/>
    <mergeCell ref="B107:D107"/>
    <mergeCell ref="B108:D108"/>
    <mergeCell ref="B122:D122"/>
    <mergeCell ref="B110:D110"/>
    <mergeCell ref="B119:D119"/>
    <mergeCell ref="B123:D123"/>
    <mergeCell ref="B99:D99"/>
    <mergeCell ref="B97:D97"/>
    <mergeCell ref="B94:D94"/>
    <mergeCell ref="B72:D72"/>
    <mergeCell ref="B57:D57"/>
    <mergeCell ref="A4:K4"/>
    <mergeCell ref="A5:K5"/>
    <mergeCell ref="J7:J8"/>
    <mergeCell ref="K7:K8"/>
    <mergeCell ref="B27:D27"/>
    <mergeCell ref="B28:D28"/>
    <mergeCell ref="B36:D36"/>
    <mergeCell ref="B33:D33"/>
    <mergeCell ref="B34:D34"/>
    <mergeCell ref="B16:D16"/>
    <mergeCell ref="B15:D15"/>
    <mergeCell ref="A7:A8"/>
    <mergeCell ref="B7:D8"/>
    <mergeCell ref="E7:H7"/>
    <mergeCell ref="I7:I8"/>
    <mergeCell ref="B17:D17"/>
    <mergeCell ref="B18:D18"/>
    <mergeCell ref="B26:D26"/>
    <mergeCell ref="A6:I6"/>
    <mergeCell ref="B19:D19"/>
    <mergeCell ref="B55:D55"/>
    <mergeCell ref="B20:D20"/>
    <mergeCell ref="B70:D70"/>
    <mergeCell ref="B68:D68"/>
    <mergeCell ref="B21:D21"/>
    <mergeCell ref="B10:D10"/>
    <mergeCell ref="B29:D29"/>
    <mergeCell ref="B30:D30"/>
    <mergeCell ref="B44:D44"/>
    <mergeCell ref="B46:D46"/>
    <mergeCell ref="B43:D43"/>
    <mergeCell ref="B39:D39"/>
    <mergeCell ref="B38:D38"/>
    <mergeCell ref="B41:D41"/>
    <mergeCell ref="B42:D42"/>
    <mergeCell ref="B37:D37"/>
    <mergeCell ref="B11:D11"/>
    <mergeCell ref="B35:D35"/>
    <mergeCell ref="B22:D22"/>
    <mergeCell ref="B32:D32"/>
    <mergeCell ref="B25:D25"/>
    <mergeCell ref="B31:D31"/>
    <mergeCell ref="B24:D24"/>
    <mergeCell ref="B13:D13"/>
    <mergeCell ref="B71:D71"/>
    <mergeCell ref="B69:D69"/>
    <mergeCell ref="B49:D49"/>
    <mergeCell ref="B50:D50"/>
    <mergeCell ref="B56:D56"/>
    <mergeCell ref="B9:D9"/>
    <mergeCell ref="B79:D79"/>
    <mergeCell ref="B59:D59"/>
    <mergeCell ref="B40:D40"/>
    <mergeCell ref="B51:D51"/>
    <mergeCell ref="B52:D52"/>
    <mergeCell ref="B67:D67"/>
    <mergeCell ref="B23:D23"/>
    <mergeCell ref="B65:D65"/>
    <mergeCell ref="B76:D76"/>
    <mergeCell ref="B77:D77"/>
    <mergeCell ref="B63:D63"/>
    <mergeCell ref="B64:D64"/>
    <mergeCell ref="B47:D47"/>
    <mergeCell ref="B48:D48"/>
    <mergeCell ref="B53:D53"/>
    <mergeCell ref="B54:D54"/>
    <mergeCell ref="B61:D61"/>
    <mergeCell ref="B62:D62"/>
  </mergeCells>
  <phoneticPr fontId="0" type="noConversion"/>
  <pageMargins left="0.19685039370078741" right="7.874015748031496E-2" top="0.39370078740157483" bottom="0.23622047244094491" header="0.31496062992125984" footer="0.31496062992125984"/>
  <pageSetup paperSize="9" scale="8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2020-11-20T08:51:32Z</cp:lastPrinted>
  <dcterms:created xsi:type="dcterms:W3CDTF">2011-06-28T07:51:13Z</dcterms:created>
  <dcterms:modified xsi:type="dcterms:W3CDTF">2020-11-20T08:52:17Z</dcterms:modified>
</cp:coreProperties>
</file>